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DVT Srbický p., ř.km..." sheetId="2" r:id="rId2"/>
    <sheet name="02 - Vedlejší a ostatní r...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'01 - DVT Srbický p., ř.km...'!$C$79:$K$275</definedName>
    <definedName name="_xlnm.Print_Area" localSheetId="1">'01 - DVT Srbický p., ř.km...'!$C$4:$J$36,'01 - DVT Srbický p., ř.km...'!$C$42:$J$61,'01 - DVT Srbický p., ř.km...'!$C$67:$K$275</definedName>
    <definedName name="_xlnm.Print_Titles" localSheetId="1">'01 - DVT Srbický p., ř.km...'!$79:$79</definedName>
    <definedName name="_xlnm._FilterDatabase" localSheetId="2" hidden="1">'02 - Vedlejší a ostatní r...'!$C$76:$K$87</definedName>
    <definedName name="_xlnm.Print_Area" localSheetId="2">'02 - Vedlejší a ostatní r...'!$C$4:$J$36,'02 - Vedlejší a ostatní r...'!$C$42:$J$58,'02 - Vedlejší a ostatní r...'!$C$64:$K$87</definedName>
    <definedName name="_xlnm.Print_Titles" localSheetId="2">'02 - Vedlejší a ostatní r...'!$76:$76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BH83"/>
  <c r="BG83"/>
  <c r="BF83"/>
  <c r="T83"/>
  <c r="R83"/>
  <c r="P83"/>
  <c r="BK83"/>
  <c r="J83"/>
  <c r="BE83"/>
  <c r="BI81"/>
  <c r="BH81"/>
  <c r="BG81"/>
  <c r="BF81"/>
  <c r="T81"/>
  <c r="R81"/>
  <c r="P81"/>
  <c r="BK81"/>
  <c r="J81"/>
  <c r="BE81"/>
  <c r="BI79"/>
  <c r="F34"/>
  <c i="1" r="BD53"/>
  <c i="3" r="BH79"/>
  <c r="F33"/>
  <c i="1" r="BC53"/>
  <c i="3" r="BG79"/>
  <c r="F32"/>
  <c i="1" r="BB53"/>
  <c i="3" r="BF79"/>
  <c r="J31"/>
  <c i="1" r="AW53"/>
  <c i="3" r="F31"/>
  <c i="1" r="BA53"/>
  <c i="3" r="T79"/>
  <c r="T78"/>
  <c r="T77"/>
  <c r="R79"/>
  <c r="R78"/>
  <c r="R77"/>
  <c r="P79"/>
  <c r="P78"/>
  <c r="P77"/>
  <c i="1" r="AU53"/>
  <c i="3" r="BK79"/>
  <c r="BK78"/>
  <c r="J78"/>
  <c r="BK77"/>
  <c r="J77"/>
  <c r="J56"/>
  <c r="J27"/>
  <c i="1" r="AG53"/>
  <c i="3" r="J79"/>
  <c r="BE79"/>
  <c r="J30"/>
  <c i="1" r="AV53"/>
  <c i="3" r="F30"/>
  <c i="1" r="AZ53"/>
  <c i="3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2"/>
  <c r="AX52"/>
  <c i="2" r="BI271"/>
  <c r="BH271"/>
  <c r="BG271"/>
  <c r="BF271"/>
  <c r="T271"/>
  <c r="T270"/>
  <c r="R271"/>
  <c r="R270"/>
  <c r="P271"/>
  <c r="P270"/>
  <c r="BK271"/>
  <c r="BK270"/>
  <c r="J270"/>
  <c r="J271"/>
  <c r="BE271"/>
  <c r="J60"/>
  <c r="BI265"/>
  <c r="BH265"/>
  <c r="BG265"/>
  <c r="BF265"/>
  <c r="T265"/>
  <c r="R265"/>
  <c r="P265"/>
  <c r="BK265"/>
  <c r="J265"/>
  <c r="BE265"/>
  <c r="BI258"/>
  <c r="BH258"/>
  <c r="BG258"/>
  <c r="BF258"/>
  <c r="T258"/>
  <c r="R258"/>
  <c r="P258"/>
  <c r="BK258"/>
  <c r="J258"/>
  <c r="BE258"/>
  <c r="BI245"/>
  <c r="BH245"/>
  <c r="BG245"/>
  <c r="BF245"/>
  <c r="T245"/>
  <c r="R245"/>
  <c r="P245"/>
  <c r="BK245"/>
  <c r="J245"/>
  <c r="BE245"/>
  <c r="BI240"/>
  <c r="BH240"/>
  <c r="BG240"/>
  <c r="BF240"/>
  <c r="T240"/>
  <c r="R240"/>
  <c r="P240"/>
  <c r="BK240"/>
  <c r="J240"/>
  <c r="BE240"/>
  <c r="BI234"/>
  <c r="BH234"/>
  <c r="BG234"/>
  <c r="BF234"/>
  <c r="T234"/>
  <c r="T233"/>
  <c r="R234"/>
  <c r="R233"/>
  <c r="P234"/>
  <c r="P233"/>
  <c r="BK234"/>
  <c r="BK233"/>
  <c r="J233"/>
  <c r="J234"/>
  <c r="BE234"/>
  <c r="J59"/>
  <c r="BI230"/>
  <c r="BH230"/>
  <c r="BG230"/>
  <c r="BF230"/>
  <c r="T230"/>
  <c r="R230"/>
  <c r="P230"/>
  <c r="BK230"/>
  <c r="J230"/>
  <c r="BE230"/>
  <c r="BI223"/>
  <c r="BH223"/>
  <c r="BG223"/>
  <c r="BF223"/>
  <c r="T223"/>
  <c r="R223"/>
  <c r="P223"/>
  <c r="BK223"/>
  <c r="J223"/>
  <c r="BE223"/>
  <c r="BI211"/>
  <c r="BH211"/>
  <c r="BG211"/>
  <c r="BF211"/>
  <c r="T211"/>
  <c r="R211"/>
  <c r="P211"/>
  <c r="BK211"/>
  <c r="J211"/>
  <c r="BE211"/>
  <c r="BI204"/>
  <c r="BH204"/>
  <c r="BG204"/>
  <c r="BF204"/>
  <c r="T204"/>
  <c r="R204"/>
  <c r="P204"/>
  <c r="BK204"/>
  <c r="J204"/>
  <c r="BE204"/>
  <c r="BI197"/>
  <c r="BH197"/>
  <c r="BG197"/>
  <c r="BF197"/>
  <c r="T197"/>
  <c r="R197"/>
  <c r="P197"/>
  <c r="BK197"/>
  <c r="J197"/>
  <c r="BE197"/>
  <c r="BI193"/>
  <c r="BH193"/>
  <c r="BG193"/>
  <c r="BF193"/>
  <c r="T193"/>
  <c r="R193"/>
  <c r="P193"/>
  <c r="BK193"/>
  <c r="J193"/>
  <c r="BE193"/>
  <c r="BI189"/>
  <c r="BH189"/>
  <c r="BG189"/>
  <c r="BF189"/>
  <c r="T189"/>
  <c r="R189"/>
  <c r="P189"/>
  <c r="BK189"/>
  <c r="J189"/>
  <c r="BE189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2"/>
  <c r="BH152"/>
  <c r="BG152"/>
  <c r="BF152"/>
  <c r="T152"/>
  <c r="R152"/>
  <c r="P152"/>
  <c r="BK152"/>
  <c r="J152"/>
  <c r="BE152"/>
  <c r="BI147"/>
  <c r="BH147"/>
  <c r="BG147"/>
  <c r="BF147"/>
  <c r="T147"/>
  <c r="R147"/>
  <c r="P147"/>
  <c r="BK147"/>
  <c r="J147"/>
  <c r="BE147"/>
  <c r="BI142"/>
  <c r="BH142"/>
  <c r="BG142"/>
  <c r="BF142"/>
  <c r="T142"/>
  <c r="R142"/>
  <c r="P142"/>
  <c r="BK142"/>
  <c r="J142"/>
  <c r="BE142"/>
  <c r="BI137"/>
  <c r="BH137"/>
  <c r="BG137"/>
  <c r="BF137"/>
  <c r="T137"/>
  <c r="R137"/>
  <c r="P137"/>
  <c r="BK137"/>
  <c r="J137"/>
  <c r="BE137"/>
  <c r="BI132"/>
  <c r="BH132"/>
  <c r="BG132"/>
  <c r="BF132"/>
  <c r="T132"/>
  <c r="R132"/>
  <c r="P132"/>
  <c r="BK132"/>
  <c r="J132"/>
  <c r="BE132"/>
  <c r="BI127"/>
  <c r="BH127"/>
  <c r="BG127"/>
  <c r="BF127"/>
  <c r="T127"/>
  <c r="R127"/>
  <c r="P127"/>
  <c r="BK127"/>
  <c r="J127"/>
  <c r="BE127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2"/>
  <c r="BH112"/>
  <c r="BG112"/>
  <c r="BF112"/>
  <c r="T112"/>
  <c r="R112"/>
  <c r="P112"/>
  <c r="BK112"/>
  <c r="J112"/>
  <c r="BE112"/>
  <c r="BI107"/>
  <c r="BH107"/>
  <c r="BG107"/>
  <c r="BF107"/>
  <c r="T107"/>
  <c r="R107"/>
  <c r="P107"/>
  <c r="BK107"/>
  <c r="J107"/>
  <c r="BE107"/>
  <c r="BI102"/>
  <c r="BH102"/>
  <c r="BG102"/>
  <c r="BF102"/>
  <c r="T102"/>
  <c r="R102"/>
  <c r="P102"/>
  <c r="BK102"/>
  <c r="J102"/>
  <c r="BE102"/>
  <c r="BI97"/>
  <c r="BH97"/>
  <c r="BG97"/>
  <c r="BF97"/>
  <c r="T97"/>
  <c r="R97"/>
  <c r="P97"/>
  <c r="BK97"/>
  <c r="J97"/>
  <c r="BE97"/>
  <c r="BI93"/>
  <c r="BH93"/>
  <c r="BG93"/>
  <c r="BF93"/>
  <c r="T93"/>
  <c r="R93"/>
  <c r="P93"/>
  <c r="BK93"/>
  <c r="J93"/>
  <c r="BE93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3"/>
  <c r="F34"/>
  <c i="1" r="BD52"/>
  <c i="2" r="BH83"/>
  <c r="F33"/>
  <c i="1" r="BC52"/>
  <c i="2" r="BG83"/>
  <c r="F32"/>
  <c i="1" r="BB52"/>
  <c i="2" r="BF83"/>
  <c r="J31"/>
  <c i="1" r="AW52"/>
  <c i="2" r="F31"/>
  <c i="1" r="BA52"/>
  <c i="2" r="T83"/>
  <c r="T82"/>
  <c r="T81"/>
  <c r="T80"/>
  <c r="R83"/>
  <c r="R82"/>
  <c r="R81"/>
  <c r="R80"/>
  <c r="P83"/>
  <c r="P82"/>
  <c r="P81"/>
  <c r="P80"/>
  <c i="1" r="AU52"/>
  <c i="2" r="BK83"/>
  <c r="BK82"/>
  <c r="J82"/>
  <c r="BK81"/>
  <c r="J81"/>
  <c r="BK80"/>
  <c r="J80"/>
  <c r="J56"/>
  <c r="J27"/>
  <c i="1" r="AG52"/>
  <c i="2" r="J83"/>
  <c r="BE83"/>
  <c r="J30"/>
  <c i="1" r="AV52"/>
  <c i="2" r="F30"/>
  <c i="1" r="AZ52"/>
  <c i="2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<sst xmlns="http://schemas.openxmlformats.org/spreadsheetml/2006/main">
  <si>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</si>
  <si>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</si>
  <si>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</si>
  <si>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</si>
  <si>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</si>
  <si>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</si>
  <si>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</si>
  <si>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{e1c71580-7169-45ed-a1c2-347163a2b766}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</si>
  <si>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</si>
  <si>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</si>
  <si>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</si>
  <si>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</si>
  <si>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</si>
  <si>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</si>
  <si>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</si>
  <si>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</si>
  <si>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2017_145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</si>
  <si>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</si>
  <si>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</si>
  <si>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DVT Srbický p., ř.km 2,920-5,420, Krchleby, oprava břehových nátrží a výchovná probírka BP</t>
  </si>
  <si>
    <t>KSO:</t>
  </si>
  <si>
    <t>833 21</t>
  </si>
  <si>
    <t>CC-CZ:</t>
  </si>
  <si>
    <t/>
  </si>
  <si>
    <t>Místo:</t>
  </si>
  <si>
    <t>Krchleby - Horní Kamenice u Staňkova</t>
  </si>
  <si>
    <t>Datum:</t>
  </si>
  <si>
    <t>12. 4. 2018</t>
  </si>
  <si>
    <t>Zadavatel:</t>
  </si>
  <si>
    <t>IČ:</t>
  </si>
  <si>
    <t>70889953</t>
  </si>
  <si>
    <t>Povodí Vltavy, státní podnik</t>
  </si>
  <si>
    <t>DIČ:</t>
  </si>
  <si>
    <t>Uchazeč:</t>
  </si>
  <si>
    <t>Vyplň údaj</t>
  </si>
  <si>
    <t>Projektant:</t>
  </si>
  <si>
    <t>02458594</t>
  </si>
  <si>
    <t>VODOPLAN s.r.o.</t>
  </si>
  <si>
    <t>CZ02458594</t>
  </si>
  <si>
    <t>True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</si>
  <si>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</si>
  <si>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_x000d_
Kvalitativní standard provedení objektů je uveden v textových částech projektové dokumentace._x000d_
Seznam dokumentace:_x000d_
A              PRŮVODNÍ ZPRÁVA	_x000d_
B              SOUHRNNÁ TECHNICKÁ ZPRÁVA	_x000d_
C              SITUAČNÍ VÝKRESY	_x000d_
C.1           PŘEHLEDNÁ SITUACE - VH MAPA 	_x000d_
C.2           SITUACE ŠIRŠÍCH VZTAHŮ - ZM ČR_x000d_
C.3.1        PODROBNÁ SITUACE STAVBY - 1_x000d_
C.3.2        PODROBNÁ SITUACE STAVBY - 2_x000d_
D               DOKUMENTACE OBJEKTŮ A TECHNICKÝCH A TECHNOLOGICKÝCH ZAŘÍZENÍ	_x000d_
D.1            DOKUMENTACE  STAVEBNÍHO A INŽENÝRSKÉHO OBJEKTU_x000d_
D.1.a        TECHNICKÁ ZPRÁVA VIZ STZ_x000d_
D.1.b.1     PODÉLNÝ PROFIL TOKU_x000d_
D.1.b.2     TYPY OPRAV TOKU_x000d_
E                DOKLADOVÁ ČÁST - NEOBSAHUJE_x000d_
F                VÝKAZ VÝMĚR, ROZPOČET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</si>
  <si>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</si>
  <si>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</si>
  <si>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</si>
  <si>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</si>
  <si>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</si>
  <si>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</si>
  <si>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</si>
  <si>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</si>
  <si>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</si>
  <si>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</si>
  <si>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</si>
  <si>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</si>
  <si>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</si>
  <si>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</si>
  <si>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</si>
  <si>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</si>
  <si>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</si>
  <si>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</si>
  <si>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</si>
  <si>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</si>
  <si>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</si>
  <si>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</si>
  <si>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</si>
  <si>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</si>
  <si>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</si>
  <si>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</si>
  <si>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</si>
  <si>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</si>
  <si>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</si>
  <si>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</si>
  <si>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</si>
  <si>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</si>
  <si>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</si>
  <si>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</si>
  <si>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</si>
  <si>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</si>
  <si>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</si>
  <si>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</si>
  <si>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</si>
  <si>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</si>
  <si>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ING</t>
  </si>
  <si>
    <t>1</t>
  </si>
  <si>
    <t>{0b4799ab-0000-4067-9eb8-3d1bf7927f24}</t>
  </si>
  <si>
    <t>2</t>
  </si>
  <si>
    <t>02</t>
  </si>
  <si>
    <t>Vedlejší a ostatní rozpočtové náklady</t>
  </si>
  <si>
    <t>VON</t>
  </si>
  <si>
    <t>{1ab21d35-7c21-4ac2-a111-7dc014e80709}</t>
  </si>
  <si>
    <t>1) Krycí list soupisu</t>
  </si>
  <si>
    <t>2) Rekapitulace</t>
  </si>
  <si>
    <t>3) Soupis prací</t>
  </si>
  <si>
    <t>Zpět na list:</t>
  </si>
  <si>
    <t>Rekapitulace stavby</t>
  </si>
  <si>
    <t>pl_kosení</t>
  </si>
  <si>
    <t>plocha kosení travního porostu</t>
  </si>
  <si>
    <t>m2</t>
  </si>
  <si>
    <t>0,92</t>
  </si>
  <si>
    <t>V_dosypávek_koryt</t>
  </si>
  <si>
    <t>objem dosypávek břehů</t>
  </si>
  <si>
    <t>m3</t>
  </si>
  <si>
    <t>1819,534</t>
  </si>
  <si>
    <t>KRYCÍ LIST SOUPISU</t>
  </si>
  <si>
    <t>V_odkopávky_koryt</t>
  </si>
  <si>
    <t>objem čištění koryt</t>
  </si>
  <si>
    <t>600,953</t>
  </si>
  <si>
    <t>V_rovn_dno_nátrž_uP2</t>
  </si>
  <si>
    <t>objem rovnaniny dna (80-200kg) a nátrže (500kg) u P2</t>
  </si>
  <si>
    <t>84</t>
  </si>
  <si>
    <t>V_vykopávky_koryt</t>
  </si>
  <si>
    <t>objem vykopávky koryt vodotečí</t>
  </si>
  <si>
    <t>1218,581</t>
  </si>
  <si>
    <t>V_vykopávky_patek</t>
  </si>
  <si>
    <t>objem vykopávky patek</t>
  </si>
  <si>
    <t>1175,081</t>
  </si>
  <si>
    <t>Objekt:</t>
  </si>
  <si>
    <t>V_záhozu_500kg_u_P2</t>
  </si>
  <si>
    <t>objem záhozu 500kg u propustku P2</t>
  </si>
  <si>
    <t>20</t>
  </si>
  <si>
    <t>01 - DVT Srbický p., ř.km 2,920-5,420, Krchleby, oprava břehových nátrží a výchovná probírka BP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</si>
  <si>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</si>
  <si>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</si>
  <si>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</si>
  <si>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</si>
  <si>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</si>
  <si>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</si>
  <si>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</si>
  <si>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</si>
  <si>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</si>
  <si>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</si>
  <si>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</si>
  <si>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</si>
  <si>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</si>
  <si>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</si>
  <si>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</si>
  <si>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</si>
  <si>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</si>
  <si>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</si>
  <si>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</si>
  <si>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</si>
  <si>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</si>
  <si>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</si>
  <si>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</si>
  <si>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</si>
  <si>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</si>
  <si>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</si>
  <si>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</si>
  <si>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</si>
  <si>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</si>
  <si>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115101203</t>
  </si>
  <si>
    <t>Čerpání vody na dopravní výšku do 10 m s uvažovaným průměrným přítokem přes 1 000 do 2 000 l/min</t>
  </si>
  <si>
    <t>hod</t>
  </si>
  <si>
    <t>CS ÚRS 2018 01</t>
  </si>
  <si>
    <t>4</t>
  </si>
  <si>
    <t>-1953950703</t>
  </si>
  <si>
    <t>P</t>
  </si>
  <si>
    <t>Poznámka k položce:
Odkaz na dokumentaci viz poznámka "Rekapitulace/Souhrnný list stavby".</t>
  </si>
  <si>
    <t>VV</t>
  </si>
  <si>
    <t>mobilní čerpací technika cca 30 dní</t>
  </si>
  <si>
    <t>30*10</t>
  </si>
  <si>
    <t>Součet</t>
  </si>
  <si>
    <t>11599R</t>
  </si>
  <si>
    <t>Provedení opatření pro převedení vody za stavby</t>
  </si>
  <si>
    <t>komplet</t>
  </si>
  <si>
    <t>301220898</t>
  </si>
  <si>
    <t>3</t>
  </si>
  <si>
    <t>111103202</t>
  </si>
  <si>
    <t>Kosení s ponecháním na místě ve vegetačním období travního porostu středně hustého</t>
  </si>
  <si>
    <t>ha</t>
  </si>
  <si>
    <t>240732799</t>
  </si>
  <si>
    <t>((2503,00-7,20-4,70)*(3,00+3,00)-1805,00)*0,7/10000</t>
  </si>
  <si>
    <t>185803101</t>
  </si>
  <si>
    <t>Shrabání pokoseného porostu a organických naplavenin a spálení po zaschnutí pokoseného porostu s uložením na hromady na vzdálenost do 30 m od okraje hladiny divokého porostu</t>
  </si>
  <si>
    <t>1939430002</t>
  </si>
  <si>
    <t>5</t>
  </si>
  <si>
    <t>111201401</t>
  </si>
  <si>
    <t>Spálení odstraněných křovin a stromů na hromadách průměru kmene do 100 mm pro jakoukoliv plochu</t>
  </si>
  <si>
    <t>-1032112992</t>
  </si>
  <si>
    <t>dle STZ</t>
  </si>
  <si>
    <t>1805,00</t>
  </si>
  <si>
    <t>6</t>
  </si>
  <si>
    <t>111203202</t>
  </si>
  <si>
    <t>Odstranění křovin a stromů s ponecháním kořenů průměru kmene do 100 mm, při jakémkoliv sklonu terénu mimo LTM, při celkové ploše přes 1 000 do 10 000 m2</t>
  </si>
  <si>
    <t>-356113710</t>
  </si>
  <si>
    <t>7</t>
  </si>
  <si>
    <t>111211141</t>
  </si>
  <si>
    <t>Pálení větví stromů se snášením na hromady listnatých v rovině nebo ve svahu přes 1:3, průměru kmene do 30 cm</t>
  </si>
  <si>
    <t>kus</t>
  </si>
  <si>
    <t>1174868903</t>
  </si>
  <si>
    <t>471,00</t>
  </si>
  <si>
    <t>8</t>
  </si>
  <si>
    <t>111211142</t>
  </si>
  <si>
    <t>Pálení větví stromů se snášením na hromady listnatých v rovině nebo ve svahu přes 1:3, průměru kmene přes 30 cm</t>
  </si>
  <si>
    <t>494327852</t>
  </si>
  <si>
    <t>59,00</t>
  </si>
  <si>
    <t>9</t>
  </si>
  <si>
    <t>1121001R1</t>
  </si>
  <si>
    <t>Zpracování dřevní hmoty D kmene do 300mm vč. manipulace do 50m</t>
  </si>
  <si>
    <t>-369812646</t>
  </si>
  <si>
    <t>10</t>
  </si>
  <si>
    <t>1121001R2</t>
  </si>
  <si>
    <t>Zpracování dřevní hmoty D kmene do 500mm vč. manipulace do 50m</t>
  </si>
  <si>
    <t>-837231955</t>
  </si>
  <si>
    <t>57,00</t>
  </si>
  <si>
    <t>11</t>
  </si>
  <si>
    <t>1121001R3</t>
  </si>
  <si>
    <t>Zpracování dřevní hmoty D kmene do 700mm vč. manipulace do 50m</t>
  </si>
  <si>
    <t>1498665460</t>
  </si>
  <si>
    <t>1,00</t>
  </si>
  <si>
    <t>12</t>
  </si>
  <si>
    <t>1121001R4</t>
  </si>
  <si>
    <t>Zpracování dřevní hmoty D kmene přes 1100mm vč. manipulace do 50m</t>
  </si>
  <si>
    <t>679966335</t>
  </si>
  <si>
    <t>13</t>
  </si>
  <si>
    <t>112101101R</t>
  </si>
  <si>
    <t>Odstranění stromů s odřezáním kmene a s odvětvením listnatých, průměru kmene přes 100 do 300 mm v korytě vodoteče</t>
  </si>
  <si>
    <t>-1442570814</t>
  </si>
  <si>
    <t xml:space="preserve">dle STZ </t>
  </si>
  <si>
    <t>14</t>
  </si>
  <si>
    <t>112101102R</t>
  </si>
  <si>
    <t>Odstranění stromů s odřezáním kmene a s odvětvením listnatých, průměru kmene přes 300 do 500 mm v korytě vodoteče</t>
  </si>
  <si>
    <t>98248722</t>
  </si>
  <si>
    <t>112101103R</t>
  </si>
  <si>
    <t>Odstranění stromů s odřezáním kmene a s odvětvením listnatých, průměru kmene přes 500 do 700 mm v korytě vodoteče</t>
  </si>
  <si>
    <t>-588758632</t>
  </si>
  <si>
    <t>16</t>
  </si>
  <si>
    <t>112101106R</t>
  </si>
  <si>
    <t>Odstranění stromů s odřezáním kmene a s odvětvením listnatých, průměru kmene přes 1100 do 1300 mm v korytě vodoteče</t>
  </si>
  <si>
    <t>-1146784670</t>
  </si>
  <si>
    <t>17</t>
  </si>
  <si>
    <t>1122011R1</t>
  </si>
  <si>
    <t>Odstranění stromů - zátarasů z koryta vodoteče vč. zákonné likvidace</t>
  </si>
  <si>
    <t>1003162466</t>
  </si>
  <si>
    <t>27,00</t>
  </si>
  <si>
    <t>18</t>
  </si>
  <si>
    <t>12290900R</t>
  </si>
  <si>
    <t>Odkopávky v korytech toků s přehozením výkopku do 3 m nebo s naložením na dopravní prostředek v hornině tř. 3</t>
  </si>
  <si>
    <t>469167401</t>
  </si>
  <si>
    <t>0,000 00 - 2,503 00 zemní koryto</t>
  </si>
  <si>
    <t>19</t>
  </si>
  <si>
    <t>12290901R</t>
  </si>
  <si>
    <t>Odkopávky v korytech toků Příplatek k cenám za lepivost horniny v hornině tř. 3</t>
  </si>
  <si>
    <t>1110618518</t>
  </si>
  <si>
    <t>124203102</t>
  </si>
  <si>
    <t>Vykopávky pro koryta vodotečí s přehozením výkopku na vzdálenost do 3 m nebo s naložením na dopravní prostředek v hornině tř. 3 přes 1 000 do 5 000 m3</t>
  </si>
  <si>
    <t>1670612110</t>
  </si>
  <si>
    <t>patky pro kamenný zához - plocha patky v příčném řezu 0,73m2</t>
  </si>
  <si>
    <t>"0,000 00-0,117 90, TYP 1, břeh P+0" (117,90-000,00)*0,73*1</t>
  </si>
  <si>
    <t>"0,397 20-0,459 40, TYP 1, břeh L+P" (459,40-397,20)*0,73*2</t>
  </si>
  <si>
    <t>"0,654 90-0,670 00, TYP 1, břeh L+P" (670,00-654,90)*0,73*2</t>
  </si>
  <si>
    <t>"0,825 00-0,877 50, TYP 1, břeh L+P" (877,50-825,00)*0,73*2</t>
  </si>
  <si>
    <t>"1,959 10-2,019 50, TYP 1, břeh L+P" (2019,50-1959,10)*0,73*2</t>
  </si>
  <si>
    <t>"0,696 30-0,743 40, TYP 2, břeh L+P" (743,40-696,30)*0,73*2</t>
  </si>
  <si>
    <t>"0,760 30-0,766 50, TYP 2, břeh 0+P" (766,50-760,30)*0,73*1</t>
  </si>
  <si>
    <t>"0,916 20-1,016 70, TYP 2, břeh L+P" (1016,70-916,20)*0,73*2</t>
  </si>
  <si>
    <t>"2,098 00-2,503 00, TYP 2, břeh L+P" (2503,00-2098,00)*0,73*2</t>
  </si>
  <si>
    <t>Mezisoučet</t>
  </si>
  <si>
    <t>patka pro stabilizaci břehové nátrže za propustkem P2 - pro rovnaninu z LK 500kg</t>
  </si>
  <si>
    <t>(1,00+3,00)*1,00/2*10,00</t>
  </si>
  <si>
    <t>dno 10,00m před a za propustkem P2 pro opevnění kam. rovnaninou z LK 80-200kg</t>
  </si>
  <si>
    <t>((42,00-2,10*10,00)+26,00)*0,50</t>
  </si>
  <si>
    <t>124203109</t>
  </si>
  <si>
    <t>Vykopávky pro koryta vodotečí s přehozením výkopku na vzdálenost do 3 m nebo s naložením na dopravní prostředek v hornině tř. 3 Příplatek k cenám za lepivost horniny tř. 3</t>
  </si>
  <si>
    <t>-113695205</t>
  </si>
  <si>
    <t>22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</si>
  <si>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</si>
  <si>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</si>
  <si>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-1061871366</t>
  </si>
  <si>
    <t>23</t>
  </si>
  <si>
    <t>171103201</t>
  </si>
  <si>
    <t>Uložení netříděných sypanin z hornin tř. 1 až 4 do břehů nebo zemních hrází pro jakoukoliv šířku koruny přehradních a jiných vodních nádrží se zhutněním do 100 % PS - koef. C s příměsí jílové hlíny do 20 % objemu</t>
  </si>
  <si>
    <t>-545243653</t>
  </si>
  <si>
    <t>"0,696 30-0,743 40, TYP 2, břeh L+P" (743,40-696,30)*((3,53+1,50+2,77)-2*(0,50+1,12))*0,70</t>
  </si>
  <si>
    <t>"0,760 30-0,766 50, TYP 2, břeh 0+P" (766,50-760,30)*((0,00+1,50/2+2,86)-1*(0,50+1,12))*0,70</t>
  </si>
  <si>
    <t>"0,916 20-1,016 70, TYP 2, břeh L+P" (1016,70-916,20)*((2,82+1,50+3,06)-2*(0,50+1,12))*0,70</t>
  </si>
  <si>
    <t>"2,098 00-2,503 00, TYP 2, břeh L+P" (2503,00-2098,00)*((2,97+1,50+3,60)-2*(0,50+1,12))*0,70</t>
  </si>
  <si>
    <t>24</t>
  </si>
  <si>
    <t>181151332</t>
  </si>
  <si>
    <t>Plošná úprava terénu v zemině tř. 1 až 4 s urovnáním povrchu bez doplnění ornice souvislé plochy přes 500 m2 při nerovnostech terénu přes 150 do 200 mm na svahu přes 1:5 do 1:2</t>
  </si>
  <si>
    <t>1924168294</t>
  </si>
  <si>
    <t>"0,696 30-0,743 40, TYP 2, břeh L+P" (743,40-696,30)*((3,53+1,50+2,77)-2*(0,50+1,12))</t>
  </si>
  <si>
    <t>"0,760 30-0,766 50, TYP 2, břeh 0+P" (766,50-760,30)*((0,00+1,50/2+2,86)-1*(0,50+1,12))</t>
  </si>
  <si>
    <t>"0,916 20-1,016 70, TYP 2, břeh L+P" (1016,70-916,20)*((2,82+1,50+3,06)-2*(0,50+1,12))</t>
  </si>
  <si>
    <t>"2,098 00-2,503 00, TYP 2, břeh L+P" (2503,00-2098,00)*((2,97+1,50+3,60)-2*(0,50+1,12))</t>
  </si>
  <si>
    <t>25</t>
  </si>
  <si>
    <t>182201101.R</t>
  </si>
  <si>
    <t>Svahování břehu a dna do požadovaného sklonu</t>
  </si>
  <si>
    <t>276881413</t>
  </si>
  <si>
    <t>"0,000 00-0,117 90, TYP 1, břeh 0+P" (117,90-000,00)*(0,00+1,50/2+1,35)</t>
  </si>
  <si>
    <t>"0,397 20-0,459 40, TYP 1, břeh L+P" (459,40-397,20)*(2,22+1,50+3,60)</t>
  </si>
  <si>
    <t>"0,654 90-0,670 00, TYP 1, břeh L+P" (670,00-654,90)*(2,26+1,50+2,80)</t>
  </si>
  <si>
    <t>"0,696 30-0,743 40, TYP 2, břeh L+P" (743,40-696,30)*(3,53+1,50+2,77)</t>
  </si>
  <si>
    <t>"0,760 30-0,766 50, TYP 2, břeh 0+P" (766,50-760,30)*(0,00+1,50/2+2,86)</t>
  </si>
  <si>
    <t>"0,825 00-0,877 50, TYP 1, břeh L+P" (877,50-825,00)*(2,64+1,50+2,55)</t>
  </si>
  <si>
    <t>"0,916 20-1,016 70, TYP 2, břeh L+P" (1016,70-916,20)*(2,82+1,50+3,06)</t>
  </si>
  <si>
    <t xml:space="preserve">"1,959 10-2,019 50, TYP 1, břeh L+P"  (2019,50-1959,10)*(5,21+1,50+5,24)</t>
  </si>
  <si>
    <t>"2,098 00-2,503 00, TYP 2, břeh L+P" (2503,00-2098,00)*(2,97+1,50+3,60)</t>
  </si>
  <si>
    <t>26</t>
  </si>
  <si>
    <t>181411142</t>
  </si>
  <si>
    <t>Založení trávníku na půdě předem připravené plochy do 1000 m2 výsevem včetně utažení parterového na svahu přes 1:5 do 1:2</t>
  </si>
  <si>
    <t>-850842939</t>
  </si>
  <si>
    <t>"0,696 30-0,743 40, TYP 2, břeh L+P" (743,40-696,30)*(3,53+2,77-2*1,12)</t>
  </si>
  <si>
    <t>"0,760 30-0,766 50, TYP 2, břeh 0+P" (766,50-760,30)*(0,00+2,86-1*1,12)</t>
  </si>
  <si>
    <t>"0,916 20-1,016 70, TYP 2, břeh L+P" (1016,70-916,20)*(2,82+3,06-2*1,12)</t>
  </si>
  <si>
    <t>"2,098 00-2,503 00, TYP 2, břeh L+P" (2503,00-2098,00)*(2,97+3,60-2*1,12)</t>
  </si>
  <si>
    <t>27</t>
  </si>
  <si>
    <t>M</t>
  </si>
  <si>
    <t>00572470</t>
  </si>
  <si>
    <t>osivo směs travní univerzál</t>
  </si>
  <si>
    <t>kg</t>
  </si>
  <si>
    <t>-242178044</t>
  </si>
  <si>
    <t>2321,484*0,015 'Přepočtené koeficientem množství</t>
  </si>
  <si>
    <t>Vodorovné konstrukce</t>
  </si>
  <si>
    <t>28</t>
  </si>
  <si>
    <t>462511270</t>
  </si>
  <si>
    <t>Zához z lomového kamene neupraveného záhozového bez proštěrkování z terénu, hmotnosti jednotlivých kamenů do 200 kg</t>
  </si>
  <si>
    <t>129240053</t>
  </si>
  <si>
    <t>zához z LK 80-200kg</t>
  </si>
  <si>
    <t>"objem dtto výkop pro patky:" V_vykopávky_patek</t>
  </si>
  <si>
    <t>"objem utržených břehů:" 1025,00-V_záhozu_500kg_u_P2-V_rovn_dno_nátrž_uP2</t>
  </si>
  <si>
    <t>29</t>
  </si>
  <si>
    <t>462511370</t>
  </si>
  <si>
    <t>Zához z lomového kamene neupraveného záhozového bez proštěrkování z terénu, hmotnosti jednotlivých kamenů přes 200 do 500 kg</t>
  </si>
  <si>
    <t>-1173652094</t>
  </si>
  <si>
    <t xml:space="preserve">LK 500kg  - stabilizace břehové nátrže za propustkem P2 - patka pro rovnaninu z LK 500kg</t>
  </si>
  <si>
    <t>30</t>
  </si>
  <si>
    <t>462519002</t>
  </si>
  <si>
    <t>Zához z lomového kamene neupraveného záhozového Příplatek k cenám za urovnání viditelných ploch záhozu z kamene, hmotnosti jednotlivých kamenů do 200 kg</t>
  </si>
  <si>
    <t>-1063186940</t>
  </si>
  <si>
    <t>patky kamenného záhozu - dl. líce patky v příčném řezu (1,12+0,50)=1,62m</t>
  </si>
  <si>
    <t>"0,000 00-0,117 90, TYP 1, břeh P+0" (117,90-000,00)*1,62*1</t>
  </si>
  <si>
    <t>"0,397 20-0,459 40, TYP 1, břeh L+P" (459,40-397,20)*1,62*2</t>
  </si>
  <si>
    <t>"0,654 90-0,670 00, TYP 1, břeh L+P" (670,00-654,90)*1,62*2</t>
  </si>
  <si>
    <t>"0,825 00-0,877 50, TYP 1, břeh L+P" (877,50-825,00)*1,62*2</t>
  </si>
  <si>
    <t>"1,959 10-2,019 50, TYP 1, břeh L+P" (2019,50-1959,10)*1,62*2</t>
  </si>
  <si>
    <t>"0,696 30-0,743 40, TYP 2, břeh L+P" (743,40-696,30)*1,62*2</t>
  </si>
  <si>
    <t>"0,760 30-0,766 50, TYP 2, břeh 0+P" (766,50-760,30)*1,62*1</t>
  </si>
  <si>
    <t>"0,916 20-1,016 70, TYP 2, břeh L+P" (1016,70-916,20)*1,62*2</t>
  </si>
  <si>
    <t>"2,098 00-2,503 00, TYP 2, břeh L+P" (2503,00-2098,00)*1,62*2</t>
  </si>
  <si>
    <t>31</t>
  </si>
  <si>
    <t>463212111</t>
  </si>
  <si>
    <t>Rovnanina z lomového kamene upraveného, tříděného jakékoliv tloušťky rovnaniny s vyklínováním spár a dutin úlomky kamene</t>
  </si>
  <si>
    <t>178747450</t>
  </si>
  <si>
    <t>LK 80-200kg - dno 10,00m před a za propustkem P2</t>
  </si>
  <si>
    <t>(42,00+26,00)*0,50</t>
  </si>
  <si>
    <t xml:space="preserve">LK 500kg  - stabilizace břehové nátrže za propustkem P2</t>
  </si>
  <si>
    <t>(3,00+1,00)*2,50/2*10,00</t>
  </si>
  <si>
    <t>32</t>
  </si>
  <si>
    <t>463212191</t>
  </si>
  <si>
    <t>Rovnanina z lomového kamene upraveného, tříděného Příplatek k cenám za vypracování líce</t>
  </si>
  <si>
    <t>-319115002</t>
  </si>
  <si>
    <t>2,50*10,00</t>
  </si>
  <si>
    <t>998</t>
  </si>
  <si>
    <t>Přesun hmot</t>
  </si>
  <si>
    <t>33</t>
  </si>
  <si>
    <t>998332011</t>
  </si>
  <si>
    <t>Přesun hmot pro úpravy vodních toků a kanály, hráze rybníků apod. dopravní vzdálenost do 500 m</t>
  </si>
  <si>
    <t>t</t>
  </si>
  <si>
    <t>1131590895</t>
  </si>
  <si>
    <t>předpoklad pro zához z LK 80-200kg patek a rovnaninu dna a nátrže u propustku P2 ve výši 40% z celkové tonáže (většina záhozů bude realizována přímo)</t>
  </si>
  <si>
    <t>(V_vykopávky_patek+V_rovn_dno_nátrž_uP2)*2,13408"t/m3"*0,4</t>
  </si>
  <si>
    <t>02 - Vedlejší a ostatní rozpočtové náklady</t>
  </si>
  <si>
    <t>VRN - Vedlejší rozpočtové náklady</t>
  </si>
  <si>
    <t>VRN</t>
  </si>
  <si>
    <t>Vedlejší rozpočtové náklady</t>
  </si>
  <si>
    <t>Pol7</t>
  </si>
  <si>
    <t>Zajištění a zabezpečení staveniště, zřízení a likvidace zařízení a odstranění staveniště, včetně případných přípojek, přístupů, skládek, deponií včetně zřízení provizorních sjezdů</t>
  </si>
  <si>
    <t>soubor</t>
  </si>
  <si>
    <t>1024</t>
  </si>
  <si>
    <t>406473570</t>
  </si>
  <si>
    <t>Pol12</t>
  </si>
  <si>
    <t>Zajištění dopravního značení, a to v rozsahu nezbytném pro řádné a bezpečné provádění stavby</t>
  </si>
  <si>
    <t>76111732</t>
  </si>
  <si>
    <t>Pol14</t>
  </si>
  <si>
    <t>Protokolární předání stavbou dotčených pozemků a komunikací, uvedených do původního stavu, zpět jejich vlastníkům</t>
  </si>
  <si>
    <t>1240720780</t>
  </si>
  <si>
    <t>Pol16</t>
  </si>
  <si>
    <t>Zpracování a předání dokumentace skutečného provedení stavby (3 paré + 1 v elektronické formě) objednateli a zaměření skutečného provedení stavby – geodetická část dokumentace (3 paré + 1 v el. formě) v rozsahu odpovídajícím příslušným právním předpisům</t>
  </si>
  <si>
    <t>1053668026</t>
  </si>
  <si>
    <t>Pol17</t>
  </si>
  <si>
    <t>Aktualizace a provedení opatření vyplývajících z Plánu bezpečnosti a ochrany zdraví na staveništi dle §15 odst.2 zákona č.309/2006 při stavbě</t>
  </si>
  <si>
    <t>495681439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</si>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</sst>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33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3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3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23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26</v>
      </c>
      <c r="AL8" s="29"/>
      <c r="AM8" s="29"/>
      <c r="AN8" s="41" t="s">
        <v>27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29</v>
      </c>
      <c r="AL10" s="29"/>
      <c r="AM10" s="29"/>
      <c r="AN10" s="35" t="s">
        <v>30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32</v>
      </c>
      <c r="AL11" s="29"/>
      <c r="AM11" s="29"/>
      <c r="AN11" s="35" t="s">
        <v>23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29</v>
      </c>
      <c r="AL13" s="29"/>
      <c r="AM13" s="29"/>
      <c r="AN13" s="42" t="s">
        <v>34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34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32</v>
      </c>
      <c r="AL14" s="29"/>
      <c r="AM14" s="29"/>
      <c r="AN14" s="42" t="s">
        <v>34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29</v>
      </c>
      <c r="AL16" s="29"/>
      <c r="AM16" s="29"/>
      <c r="AN16" s="35" t="s">
        <v>36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37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32</v>
      </c>
      <c r="AL17" s="29"/>
      <c r="AM17" s="29"/>
      <c r="AN17" s="35" t="s">
        <v>38</v>
      </c>
      <c r="AO17" s="29"/>
      <c r="AP17" s="29"/>
      <c r="AQ17" s="31"/>
      <c r="BE17" s="39"/>
      <c r="BS17" s="24" t="s">
        <v>39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40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299.25" customHeight="1">
      <c r="B20" s="28"/>
      <c r="C20" s="29"/>
      <c r="D20" s="29"/>
      <c r="E20" s="44" t="s">
        <v>41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42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43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44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45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46</v>
      </c>
      <c r="E26" s="54"/>
      <c r="F26" s="55" t="s">
        <v>47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48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49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50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51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52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53</v>
      </c>
      <c r="U32" s="61"/>
      <c r="V32" s="61"/>
      <c r="W32" s="61"/>
      <c r="X32" s="63" t="s">
        <v>54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55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2017_145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DVT Srbický p., ř.km 2,920-5,420, Krchleby, oprava břehových nátrží a výchovná probírka BP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24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Krchleby - Horní Kamenice u Staňkova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26</v>
      </c>
      <c r="AJ44" s="74"/>
      <c r="AK44" s="74"/>
      <c r="AL44" s="74"/>
      <c r="AM44" s="85" t="str">
        <f>IF(AN8= "","",AN8)</f>
        <v>12. 4. 2018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28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Povodí Vltavy, státní podnik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35</v>
      </c>
      <c r="AJ46" s="74"/>
      <c r="AK46" s="74"/>
      <c r="AL46" s="74"/>
      <c r="AM46" s="77" t="str">
        <f>IF(E17="","",E17)</f>
        <v>VODOPLAN s.r.o.</v>
      </c>
      <c r="AN46" s="77"/>
      <c r="AO46" s="77"/>
      <c r="AP46" s="77"/>
      <c r="AQ46" s="74"/>
      <c r="AR46" s="72"/>
      <c r="AS46" s="86" t="s">
        <v>56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33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57</v>
      </c>
      <c r="D49" s="97"/>
      <c r="E49" s="97"/>
      <c r="F49" s="97"/>
      <c r="G49" s="97"/>
      <c r="H49" s="98"/>
      <c r="I49" s="99" t="s">
        <v>58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59</v>
      </c>
      <c r="AH49" s="97"/>
      <c r="AI49" s="97"/>
      <c r="AJ49" s="97"/>
      <c r="AK49" s="97"/>
      <c r="AL49" s="97"/>
      <c r="AM49" s="97"/>
      <c r="AN49" s="99" t="s">
        <v>60</v>
      </c>
      <c r="AO49" s="97"/>
      <c r="AP49" s="97"/>
      <c r="AQ49" s="101" t="s">
        <v>61</v>
      </c>
      <c r="AR49" s="72"/>
      <c r="AS49" s="102" t="s">
        <v>62</v>
      </c>
      <c r="AT49" s="103" t="s">
        <v>63</v>
      </c>
      <c r="AU49" s="103" t="s">
        <v>64</v>
      </c>
      <c r="AV49" s="103" t="s">
        <v>65</v>
      </c>
      <c r="AW49" s="103" t="s">
        <v>66</v>
      </c>
      <c r="AX49" s="103" t="s">
        <v>67</v>
      </c>
      <c r="AY49" s="103" t="s">
        <v>68</v>
      </c>
      <c r="AZ49" s="103" t="s">
        <v>69</v>
      </c>
      <c r="BA49" s="103" t="s">
        <v>70</v>
      </c>
      <c r="BB49" s="103" t="s">
        <v>71</v>
      </c>
      <c r="BC49" s="103" t="s">
        <v>72</v>
      </c>
      <c r="BD49" s="104" t="s">
        <v>73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74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ROUND(SUM(AG52:AG53),2)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23</v>
      </c>
      <c r="AR51" s="83"/>
      <c r="AS51" s="113">
        <f>ROUND(SUM(AS52:AS53),2)</f>
        <v>0</v>
      </c>
      <c r="AT51" s="114">
        <f>ROUND(SUM(AV51:AW51),2)</f>
        <v>0</v>
      </c>
      <c r="AU51" s="115">
        <f>ROUND(SUM(AU52:AU53),5)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ROUND(SUM(AZ52:AZ53),2)</f>
        <v>0</v>
      </c>
      <c r="BA51" s="114">
        <f>ROUND(SUM(BA52:BA53),2)</f>
        <v>0</v>
      </c>
      <c r="BB51" s="114">
        <f>ROUND(SUM(BB52:BB53),2)</f>
        <v>0</v>
      </c>
      <c r="BC51" s="114">
        <f>ROUND(SUM(BC52:BC53),2)</f>
        <v>0</v>
      </c>
      <c r="BD51" s="116">
        <f>ROUND(SUM(BD52:BD53),2)</f>
        <v>0</v>
      </c>
      <c r="BS51" s="117" t="s">
        <v>75</v>
      </c>
      <c r="BT51" s="117" t="s">
        <v>76</v>
      </c>
      <c r="BU51" s="118" t="s">
        <v>77</v>
      </c>
      <c r="BV51" s="117" t="s">
        <v>78</v>
      </c>
      <c r="BW51" s="117" t="s">
        <v>7</v>
      </c>
      <c r="BX51" s="117" t="s">
        <v>79</v>
      </c>
      <c r="CL51" s="117" t="s">
        <v>21</v>
      </c>
    </row>
    <row r="52" s="5" customFormat="1" ht="47.25" customHeight="1">
      <c r="A52" s="119" t="s">
        <v>80</v>
      </c>
      <c r="B52" s="120"/>
      <c r="C52" s="121"/>
      <c r="D52" s="122" t="s">
        <v>81</v>
      </c>
      <c r="E52" s="122"/>
      <c r="F52" s="122"/>
      <c r="G52" s="122"/>
      <c r="H52" s="122"/>
      <c r="I52" s="123"/>
      <c r="J52" s="122" t="s">
        <v>19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'01 - DVT Srbický p., ř.km...'!J27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82</v>
      </c>
      <c r="AR52" s="126"/>
      <c r="AS52" s="127">
        <v>0</v>
      </c>
      <c r="AT52" s="128">
        <f>ROUND(SUM(AV52:AW52),2)</f>
        <v>0</v>
      </c>
      <c r="AU52" s="129">
        <f>'01 - DVT Srbický p., ř.km...'!P80</f>
        <v>0</v>
      </c>
      <c r="AV52" s="128">
        <f>'01 - DVT Srbický p., ř.km...'!J30</f>
        <v>0</v>
      </c>
      <c r="AW52" s="128">
        <f>'01 - DVT Srbický p., ř.km...'!J31</f>
        <v>0</v>
      </c>
      <c r="AX52" s="128">
        <f>'01 - DVT Srbický p., ř.km...'!J32</f>
        <v>0</v>
      </c>
      <c r="AY52" s="128">
        <f>'01 - DVT Srbický p., ř.km...'!J33</f>
        <v>0</v>
      </c>
      <c r="AZ52" s="128">
        <f>'01 - DVT Srbický p., ř.km...'!F30</f>
        <v>0</v>
      </c>
      <c r="BA52" s="128">
        <f>'01 - DVT Srbický p., ř.km...'!F31</f>
        <v>0</v>
      </c>
      <c r="BB52" s="128">
        <f>'01 - DVT Srbický p., ř.km...'!F32</f>
        <v>0</v>
      </c>
      <c r="BC52" s="128">
        <f>'01 - DVT Srbický p., ř.km...'!F33</f>
        <v>0</v>
      </c>
      <c r="BD52" s="130">
        <f>'01 - DVT Srbický p., ř.km...'!F34</f>
        <v>0</v>
      </c>
      <c r="BT52" s="131" t="s">
        <v>83</v>
      </c>
      <c r="BV52" s="131" t="s">
        <v>78</v>
      </c>
      <c r="BW52" s="131" t="s">
        <v>84</v>
      </c>
      <c r="BX52" s="131" t="s">
        <v>7</v>
      </c>
      <c r="CL52" s="131" t="s">
        <v>21</v>
      </c>
      <c r="CM52" s="131" t="s">
        <v>85</v>
      </c>
    </row>
    <row r="53" s="5" customFormat="1" ht="16.5" customHeight="1">
      <c r="A53" s="119" t="s">
        <v>80</v>
      </c>
      <c r="B53" s="120"/>
      <c r="C53" s="121"/>
      <c r="D53" s="122" t="s">
        <v>86</v>
      </c>
      <c r="E53" s="122"/>
      <c r="F53" s="122"/>
      <c r="G53" s="122"/>
      <c r="H53" s="122"/>
      <c r="I53" s="123"/>
      <c r="J53" s="122" t="s">
        <v>87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'02 - Vedlejší a ostatní r...'!J27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88</v>
      </c>
      <c r="AR53" s="126"/>
      <c r="AS53" s="132">
        <v>0</v>
      </c>
      <c r="AT53" s="133">
        <f>ROUND(SUM(AV53:AW53),2)</f>
        <v>0</v>
      </c>
      <c r="AU53" s="134">
        <f>'02 - Vedlejší a ostatní r...'!P77</f>
        <v>0</v>
      </c>
      <c r="AV53" s="133">
        <f>'02 - Vedlejší a ostatní r...'!J30</f>
        <v>0</v>
      </c>
      <c r="AW53" s="133">
        <f>'02 - Vedlejší a ostatní r...'!J31</f>
        <v>0</v>
      </c>
      <c r="AX53" s="133">
        <f>'02 - Vedlejší a ostatní r...'!J32</f>
        <v>0</v>
      </c>
      <c r="AY53" s="133">
        <f>'02 - Vedlejší a ostatní r...'!J33</f>
        <v>0</v>
      </c>
      <c r="AZ53" s="133">
        <f>'02 - Vedlejší a ostatní r...'!F30</f>
        <v>0</v>
      </c>
      <c r="BA53" s="133">
        <f>'02 - Vedlejší a ostatní r...'!F31</f>
        <v>0</v>
      </c>
      <c r="BB53" s="133">
        <f>'02 - Vedlejší a ostatní r...'!F32</f>
        <v>0</v>
      </c>
      <c r="BC53" s="133">
        <f>'02 - Vedlejší a ostatní r...'!F33</f>
        <v>0</v>
      </c>
      <c r="BD53" s="135">
        <f>'02 - Vedlejší a ostatní r...'!F34</f>
        <v>0</v>
      </c>
      <c r="BT53" s="131" t="s">
        <v>83</v>
      </c>
      <c r="BV53" s="131" t="s">
        <v>78</v>
      </c>
      <c r="BW53" s="131" t="s">
        <v>89</v>
      </c>
      <c r="BX53" s="131" t="s">
        <v>7</v>
      </c>
      <c r="CL53" s="131" t="s">
        <v>23</v>
      </c>
      <c r="CM53" s="131" t="s">
        <v>85</v>
      </c>
    </row>
    <row r="54" s="1" customFormat="1" ht="30" customHeight="1">
      <c r="B54" s="46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2"/>
    </row>
    <row r="55" s="1" customFormat="1" ht="6.96" customHeight="1">
      <c r="B55" s="67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72"/>
    </row>
  </sheetData>
  <sheetProtection sheet="1" formatColumns="0" formatRows="0" objects="1" scenarios="1" spinCount="100000" saltValue="kyOJZDL5xW2OeZFm/fnYn0i1VuYpr0MXcJfGloyW4Yns9JxtGiV6cDBINMrfn+Kh5yXEQgIG3nuu9+aDYyporA==" hashValue="UvS6pvxFAPN690NWI43DBcIELlaP1CEBG8lg6dnb8NAkqwMc9uJC1HOieKT3GU7bJ7dKHnmO/zrEGGCXy22x8g==" algorithmName="SHA-512" password="CC35"/>
  <mergeCells count="45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</mergeCells>
  <hyperlinks>
    <hyperlink ref="K1:S1" location="C2" display="1) Rekapitulace stavby"/>
    <hyperlink ref="W1:AI1" location="C51" display="2) Rekapitulace objektů stavby a soupisů prací"/>
    <hyperlink ref="A52" location="'01 - DVT Srbický p., ř.km...'!C2" display="/"/>
    <hyperlink ref="A53" location="'02 - Vedlejší a ostatní r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90</v>
      </c>
      <c r="G1" s="139" t="s">
        <v>91</v>
      </c>
      <c r="H1" s="139"/>
      <c r="I1" s="140"/>
      <c r="J1" s="139" t="s">
        <v>92</v>
      </c>
      <c r="K1" s="138" t="s">
        <v>93</v>
      </c>
      <c r="L1" s="139" t="s">
        <v>94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84</v>
      </c>
      <c r="AZ2" s="141" t="s">
        <v>95</v>
      </c>
      <c r="BA2" s="141" t="s">
        <v>96</v>
      </c>
      <c r="BB2" s="141" t="s">
        <v>97</v>
      </c>
      <c r="BC2" s="141" t="s">
        <v>98</v>
      </c>
      <c r="BD2" s="141" t="s">
        <v>85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85</v>
      </c>
      <c r="AZ3" s="141" t="s">
        <v>99</v>
      </c>
      <c r="BA3" s="141" t="s">
        <v>100</v>
      </c>
      <c r="BB3" s="141" t="s">
        <v>101</v>
      </c>
      <c r="BC3" s="141" t="s">
        <v>102</v>
      </c>
      <c r="BD3" s="141" t="s">
        <v>85</v>
      </c>
    </row>
    <row r="4" ht="36.96" customHeight="1">
      <c r="B4" s="28"/>
      <c r="C4" s="29"/>
      <c r="D4" s="30" t="s">
        <v>103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  <c r="AZ4" s="141" t="s">
        <v>104</v>
      </c>
      <c r="BA4" s="141" t="s">
        <v>105</v>
      </c>
      <c r="BB4" s="141" t="s">
        <v>101</v>
      </c>
      <c r="BC4" s="141" t="s">
        <v>106</v>
      </c>
      <c r="BD4" s="141" t="s">
        <v>85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  <c r="AZ5" s="141" t="s">
        <v>107</v>
      </c>
      <c r="BA5" s="141" t="s">
        <v>108</v>
      </c>
      <c r="BB5" s="141" t="s">
        <v>101</v>
      </c>
      <c r="BC5" s="141" t="s">
        <v>109</v>
      </c>
      <c r="BD5" s="141" t="s">
        <v>85</v>
      </c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  <c r="AZ6" s="141" t="s">
        <v>110</v>
      </c>
      <c r="BA6" s="141" t="s">
        <v>111</v>
      </c>
      <c r="BB6" s="141" t="s">
        <v>101</v>
      </c>
      <c r="BC6" s="141" t="s">
        <v>112</v>
      </c>
      <c r="BD6" s="141" t="s">
        <v>85</v>
      </c>
    </row>
    <row r="7" ht="16.5" customHeight="1">
      <c r="B7" s="28"/>
      <c r="C7" s="29"/>
      <c r="D7" s="29"/>
      <c r="E7" s="144" t="str">
        <f>'Rekapitulace stavby'!K6</f>
        <v>DVT Srbický p., ř.km 2,920-5,420, Krchleby, oprava břehových nátrží a výchovná probírka BP</v>
      </c>
      <c r="F7" s="40"/>
      <c r="G7" s="40"/>
      <c r="H7" s="40"/>
      <c r="I7" s="143"/>
      <c r="J7" s="29"/>
      <c r="K7" s="31"/>
      <c r="AZ7" s="141" t="s">
        <v>113</v>
      </c>
      <c r="BA7" s="141" t="s">
        <v>114</v>
      </c>
      <c r="BB7" s="141" t="s">
        <v>101</v>
      </c>
      <c r="BC7" s="141" t="s">
        <v>115</v>
      </c>
      <c r="BD7" s="141" t="s">
        <v>85</v>
      </c>
    </row>
    <row r="8" s="1" customFormat="1">
      <c r="B8" s="46"/>
      <c r="C8" s="47"/>
      <c r="D8" s="40" t="s">
        <v>116</v>
      </c>
      <c r="E8" s="47"/>
      <c r="F8" s="47"/>
      <c r="G8" s="47"/>
      <c r="H8" s="47"/>
      <c r="I8" s="145"/>
      <c r="J8" s="47"/>
      <c r="K8" s="51"/>
      <c r="AZ8" s="141" t="s">
        <v>117</v>
      </c>
      <c r="BA8" s="141" t="s">
        <v>118</v>
      </c>
      <c r="BB8" s="141" t="s">
        <v>101</v>
      </c>
      <c r="BC8" s="141" t="s">
        <v>119</v>
      </c>
      <c r="BD8" s="141" t="s">
        <v>85</v>
      </c>
    </row>
    <row r="9" s="1" customFormat="1" ht="36.96" customHeight="1">
      <c r="B9" s="46"/>
      <c r="C9" s="47"/>
      <c r="D9" s="47"/>
      <c r="E9" s="146" t="s">
        <v>120</v>
      </c>
      <c r="F9" s="47"/>
      <c r="G9" s="47"/>
      <c r="H9" s="47"/>
      <c r="I9" s="145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5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7" t="s">
        <v>22</v>
      </c>
      <c r="J11" s="35" t="s">
        <v>23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7" t="s">
        <v>26</v>
      </c>
      <c r="J12" s="148" t="str">
        <f>'Rekapitulace stavby'!AN8</f>
        <v>12. 4. 2018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5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7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7" t="s">
        <v>32</v>
      </c>
      <c r="J15" s="35" t="s">
        <v>23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5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7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7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5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7" t="s">
        <v>29</v>
      </c>
      <c r="J20" s="35" t="s">
        <v>36</v>
      </c>
      <c r="K20" s="51"/>
    </row>
    <row r="21" s="1" customFormat="1" ht="18" customHeight="1">
      <c r="B21" s="46"/>
      <c r="C21" s="47"/>
      <c r="D21" s="47"/>
      <c r="E21" s="35" t="s">
        <v>37</v>
      </c>
      <c r="F21" s="47"/>
      <c r="G21" s="47"/>
      <c r="H21" s="47"/>
      <c r="I21" s="147" t="s">
        <v>32</v>
      </c>
      <c r="J21" s="35" t="s">
        <v>38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5"/>
      <c r="J22" s="47"/>
      <c r="K22" s="51"/>
    </row>
    <row r="23" s="1" customFormat="1" ht="14.4" customHeight="1">
      <c r="B23" s="46"/>
      <c r="C23" s="47"/>
      <c r="D23" s="40" t="s">
        <v>40</v>
      </c>
      <c r="E23" s="47"/>
      <c r="F23" s="47"/>
      <c r="G23" s="47"/>
      <c r="H23" s="47"/>
      <c r="I23" s="145"/>
      <c r="J23" s="47"/>
      <c r="K23" s="51"/>
    </row>
    <row r="24" s="6" customFormat="1" ht="71.25" customHeight="1">
      <c r="B24" s="149"/>
      <c r="C24" s="150"/>
      <c r="D24" s="150"/>
      <c r="E24" s="44" t="s">
        <v>121</v>
      </c>
      <c r="F24" s="44"/>
      <c r="G24" s="44"/>
      <c r="H24" s="44"/>
      <c r="I24" s="151"/>
      <c r="J24" s="150"/>
      <c r="K24" s="152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5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3"/>
      <c r="J26" s="106"/>
      <c r="K26" s="154"/>
    </row>
    <row r="27" s="1" customFormat="1" ht="25.44" customHeight="1">
      <c r="B27" s="46"/>
      <c r="C27" s="47"/>
      <c r="D27" s="155" t="s">
        <v>42</v>
      </c>
      <c r="E27" s="47"/>
      <c r="F27" s="47"/>
      <c r="G27" s="47"/>
      <c r="H27" s="47"/>
      <c r="I27" s="145"/>
      <c r="J27" s="156">
        <f>ROUND(J80,2)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3"/>
      <c r="J28" s="106"/>
      <c r="K28" s="154"/>
    </row>
    <row r="29" s="1" customFormat="1" ht="14.4" customHeight="1">
      <c r="B29" s="46"/>
      <c r="C29" s="47"/>
      <c r="D29" s="47"/>
      <c r="E29" s="47"/>
      <c r="F29" s="52" t="s">
        <v>44</v>
      </c>
      <c r="G29" s="47"/>
      <c r="H29" s="47"/>
      <c r="I29" s="157" t="s">
        <v>43</v>
      </c>
      <c r="J29" s="52" t="s">
        <v>45</v>
      </c>
      <c r="K29" s="51"/>
    </row>
    <row r="30" s="1" customFormat="1" ht="14.4" customHeight="1">
      <c r="B30" s="46"/>
      <c r="C30" s="47"/>
      <c r="D30" s="55" t="s">
        <v>46</v>
      </c>
      <c r="E30" s="55" t="s">
        <v>47</v>
      </c>
      <c r="F30" s="158">
        <f>ROUND(SUM(BE80:BE275), 2)</f>
        <v>0</v>
      </c>
      <c r="G30" s="47"/>
      <c r="H30" s="47"/>
      <c r="I30" s="159">
        <v>0.20999999999999999</v>
      </c>
      <c r="J30" s="158">
        <f>ROUND(ROUND((SUM(BE80:BE275)), 2)*I30, 2)</f>
        <v>0</v>
      </c>
      <c r="K30" s="51"/>
    </row>
    <row r="31" s="1" customFormat="1" ht="14.4" customHeight="1">
      <c r="B31" s="46"/>
      <c r="C31" s="47"/>
      <c r="D31" s="47"/>
      <c r="E31" s="55" t="s">
        <v>48</v>
      </c>
      <c r="F31" s="158">
        <f>ROUND(SUM(BF80:BF275), 2)</f>
        <v>0</v>
      </c>
      <c r="G31" s="47"/>
      <c r="H31" s="47"/>
      <c r="I31" s="159">
        <v>0.14999999999999999</v>
      </c>
      <c r="J31" s="158">
        <f>ROUND(ROUND((SUM(BF80:BF275)),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49</v>
      </c>
      <c r="F32" s="158">
        <f>ROUND(SUM(BG80:BG275), 2)</f>
        <v>0</v>
      </c>
      <c r="G32" s="47"/>
      <c r="H32" s="47"/>
      <c r="I32" s="159">
        <v>0.20999999999999999</v>
      </c>
      <c r="J32" s="158">
        <v>0</v>
      </c>
      <c r="K32" s="51"/>
    </row>
    <row r="33" hidden="1" s="1" customFormat="1" ht="14.4" customHeight="1">
      <c r="B33" s="46"/>
      <c r="C33" s="47"/>
      <c r="D33" s="47"/>
      <c r="E33" s="55" t="s">
        <v>50</v>
      </c>
      <c r="F33" s="158">
        <f>ROUND(SUM(BH80:BH275), 2)</f>
        <v>0</v>
      </c>
      <c r="G33" s="47"/>
      <c r="H33" s="47"/>
      <c r="I33" s="159">
        <v>0.14999999999999999</v>
      </c>
      <c r="J33" s="158">
        <v>0</v>
      </c>
      <c r="K33" s="51"/>
    </row>
    <row r="34" hidden="1" s="1" customFormat="1" ht="14.4" customHeight="1">
      <c r="B34" s="46"/>
      <c r="C34" s="47"/>
      <c r="D34" s="47"/>
      <c r="E34" s="55" t="s">
        <v>51</v>
      </c>
      <c r="F34" s="158">
        <f>ROUND(SUM(BI80:BI275), 2)</f>
        <v>0</v>
      </c>
      <c r="G34" s="47"/>
      <c r="H34" s="47"/>
      <c r="I34" s="159">
        <v>0</v>
      </c>
      <c r="J34" s="158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5"/>
      <c r="J35" s="47"/>
      <c r="K35" s="51"/>
    </row>
    <row r="36" s="1" customFormat="1" ht="25.44" customHeight="1">
      <c r="B36" s="46"/>
      <c r="C36" s="160"/>
      <c r="D36" s="161" t="s">
        <v>52</v>
      </c>
      <c r="E36" s="98"/>
      <c r="F36" s="98"/>
      <c r="G36" s="162" t="s">
        <v>53</v>
      </c>
      <c r="H36" s="163" t="s">
        <v>54</v>
      </c>
      <c r="I36" s="164"/>
      <c r="J36" s="165">
        <f>SUM(J27:J34)</f>
        <v>0</v>
      </c>
      <c r="K36" s="166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7"/>
      <c r="J37" s="68"/>
      <c r="K37" s="69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6"/>
      <c r="C42" s="30" t="s">
        <v>122</v>
      </c>
      <c r="D42" s="47"/>
      <c r="E42" s="47"/>
      <c r="F42" s="47"/>
      <c r="G42" s="47"/>
      <c r="H42" s="47"/>
      <c r="I42" s="145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5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5"/>
      <c r="J44" s="47"/>
      <c r="K44" s="51"/>
    </row>
    <row r="45" s="1" customFormat="1" ht="16.5" customHeight="1">
      <c r="B45" s="46"/>
      <c r="C45" s="47"/>
      <c r="D45" s="47"/>
      <c r="E45" s="144" t="str">
        <f>E7</f>
        <v>DVT Srbický p., ř.km 2,920-5,420, Krchleby, oprava břehových nátrží a výchovná probírka BP</v>
      </c>
      <c r="F45" s="40"/>
      <c r="G45" s="40"/>
      <c r="H45" s="40"/>
      <c r="I45" s="145"/>
      <c r="J45" s="47"/>
      <c r="K45" s="51"/>
    </row>
    <row r="46" s="1" customFormat="1" ht="14.4" customHeight="1">
      <c r="B46" s="46"/>
      <c r="C46" s="40" t="s">
        <v>116</v>
      </c>
      <c r="D46" s="47"/>
      <c r="E46" s="47"/>
      <c r="F46" s="47"/>
      <c r="G46" s="47"/>
      <c r="H46" s="47"/>
      <c r="I46" s="145"/>
      <c r="J46" s="47"/>
      <c r="K46" s="51"/>
    </row>
    <row r="47" s="1" customFormat="1" ht="17.25" customHeight="1">
      <c r="B47" s="46"/>
      <c r="C47" s="47"/>
      <c r="D47" s="47"/>
      <c r="E47" s="146" t="str">
        <f>E9</f>
        <v>01 - DVT Srbický p., ř.km 2,920-5,420, Krchleby, oprava břehových nátrží a výchovná probírka BP</v>
      </c>
      <c r="F47" s="47"/>
      <c r="G47" s="47"/>
      <c r="H47" s="47"/>
      <c r="I47" s="145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5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Krchleby - Horní Kamenice u Staňkova</v>
      </c>
      <c r="G49" s="47"/>
      <c r="H49" s="47"/>
      <c r="I49" s="147" t="s">
        <v>26</v>
      </c>
      <c r="J49" s="148" t="str">
        <f>IF(J12="","",J12)</f>
        <v>12. 4. 2018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5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Povodí Vltavy, státní podnik</v>
      </c>
      <c r="G51" s="47"/>
      <c r="H51" s="47"/>
      <c r="I51" s="147" t="s">
        <v>35</v>
      </c>
      <c r="J51" s="44" t="str">
        <f>E21</f>
        <v>VODOPLAN s.r.o.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5"/>
      <c r="J52" s="172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5"/>
      <c r="J53" s="47"/>
      <c r="K53" s="51"/>
    </row>
    <row r="54" s="1" customFormat="1" ht="29.28" customHeight="1">
      <c r="B54" s="46"/>
      <c r="C54" s="173" t="s">
        <v>123</v>
      </c>
      <c r="D54" s="160"/>
      <c r="E54" s="160"/>
      <c r="F54" s="160"/>
      <c r="G54" s="160"/>
      <c r="H54" s="160"/>
      <c r="I54" s="174"/>
      <c r="J54" s="175" t="s">
        <v>124</v>
      </c>
      <c r="K54" s="176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5"/>
      <c r="J55" s="47"/>
      <c r="K55" s="51"/>
    </row>
    <row r="56" s="1" customFormat="1" ht="29.28" customHeight="1">
      <c r="B56" s="46"/>
      <c r="C56" s="177" t="s">
        <v>125</v>
      </c>
      <c r="D56" s="47"/>
      <c r="E56" s="47"/>
      <c r="F56" s="47"/>
      <c r="G56" s="47"/>
      <c r="H56" s="47"/>
      <c r="I56" s="145"/>
      <c r="J56" s="156">
        <f>J80</f>
        <v>0</v>
      </c>
      <c r="K56" s="51"/>
      <c r="AU56" s="24" t="s">
        <v>126</v>
      </c>
    </row>
    <row r="57" s="7" customFormat="1" ht="24.96" customHeight="1">
      <c r="B57" s="178"/>
      <c r="C57" s="179"/>
      <c r="D57" s="180" t="s">
        <v>127</v>
      </c>
      <c r="E57" s="181"/>
      <c r="F57" s="181"/>
      <c r="G57" s="181"/>
      <c r="H57" s="181"/>
      <c r="I57" s="182"/>
      <c r="J57" s="183">
        <f>J81</f>
        <v>0</v>
      </c>
      <c r="K57" s="184"/>
    </row>
    <row r="58" s="8" customFormat="1" ht="19.92" customHeight="1">
      <c r="B58" s="185"/>
      <c r="C58" s="186"/>
      <c r="D58" s="187" t="s">
        <v>128</v>
      </c>
      <c r="E58" s="188"/>
      <c r="F58" s="188"/>
      <c r="G58" s="188"/>
      <c r="H58" s="188"/>
      <c r="I58" s="189"/>
      <c r="J58" s="190">
        <f>J82</f>
        <v>0</v>
      </c>
      <c r="K58" s="191"/>
    </row>
    <row r="59" s="8" customFormat="1" ht="19.92" customHeight="1">
      <c r="B59" s="185"/>
      <c r="C59" s="186"/>
      <c r="D59" s="187" t="s">
        <v>129</v>
      </c>
      <c r="E59" s="188"/>
      <c r="F59" s="188"/>
      <c r="G59" s="188"/>
      <c r="H59" s="188"/>
      <c r="I59" s="189"/>
      <c r="J59" s="190">
        <f>J233</f>
        <v>0</v>
      </c>
      <c r="K59" s="191"/>
    </row>
    <row r="60" s="8" customFormat="1" ht="19.92" customHeight="1">
      <c r="B60" s="185"/>
      <c r="C60" s="186"/>
      <c r="D60" s="187" t="s">
        <v>130</v>
      </c>
      <c r="E60" s="188"/>
      <c r="F60" s="188"/>
      <c r="G60" s="188"/>
      <c r="H60" s="188"/>
      <c r="I60" s="189"/>
      <c r="J60" s="190">
        <f>J270</f>
        <v>0</v>
      </c>
      <c r="K60" s="191"/>
    </row>
    <row r="61" s="1" customFormat="1" ht="21.84" customHeight="1">
      <c r="B61" s="46"/>
      <c r="C61" s="47"/>
      <c r="D61" s="47"/>
      <c r="E61" s="47"/>
      <c r="F61" s="47"/>
      <c r="G61" s="47"/>
      <c r="H61" s="47"/>
      <c r="I61" s="145"/>
      <c r="J61" s="47"/>
      <c r="K61" s="51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67"/>
      <c r="J62" s="68"/>
      <c r="K62" s="69"/>
    </row>
    <row r="66" s="1" customFormat="1" ht="6.96" customHeight="1">
      <c r="B66" s="70"/>
      <c r="C66" s="71"/>
      <c r="D66" s="71"/>
      <c r="E66" s="71"/>
      <c r="F66" s="71"/>
      <c r="G66" s="71"/>
      <c r="H66" s="71"/>
      <c r="I66" s="170"/>
      <c r="J66" s="71"/>
      <c r="K66" s="71"/>
      <c r="L66" s="72"/>
    </row>
    <row r="67" s="1" customFormat="1" ht="36.96" customHeight="1">
      <c r="B67" s="46"/>
      <c r="C67" s="73" t="s">
        <v>131</v>
      </c>
      <c r="D67" s="74"/>
      <c r="E67" s="74"/>
      <c r="F67" s="74"/>
      <c r="G67" s="74"/>
      <c r="H67" s="74"/>
      <c r="I67" s="192"/>
      <c r="J67" s="74"/>
      <c r="K67" s="74"/>
      <c r="L67" s="72"/>
    </row>
    <row r="68" s="1" customFormat="1" ht="6.96" customHeight="1">
      <c r="B68" s="46"/>
      <c r="C68" s="74"/>
      <c r="D68" s="74"/>
      <c r="E68" s="74"/>
      <c r="F68" s="74"/>
      <c r="G68" s="74"/>
      <c r="H68" s="74"/>
      <c r="I68" s="192"/>
      <c r="J68" s="74"/>
      <c r="K68" s="74"/>
      <c r="L68" s="72"/>
    </row>
    <row r="69" s="1" customFormat="1" ht="14.4" customHeight="1">
      <c r="B69" s="46"/>
      <c r="C69" s="76" t="s">
        <v>18</v>
      </c>
      <c r="D69" s="74"/>
      <c r="E69" s="74"/>
      <c r="F69" s="74"/>
      <c r="G69" s="74"/>
      <c r="H69" s="74"/>
      <c r="I69" s="192"/>
      <c r="J69" s="74"/>
      <c r="K69" s="74"/>
      <c r="L69" s="72"/>
    </row>
    <row r="70" s="1" customFormat="1" ht="16.5" customHeight="1">
      <c r="B70" s="46"/>
      <c r="C70" s="74"/>
      <c r="D70" s="74"/>
      <c r="E70" s="193" t="str">
        <f>E7</f>
        <v>DVT Srbický p., ř.km 2,920-5,420, Krchleby, oprava břehových nátrží a výchovná probírka BP</v>
      </c>
      <c r="F70" s="76"/>
      <c r="G70" s="76"/>
      <c r="H70" s="76"/>
      <c r="I70" s="192"/>
      <c r="J70" s="74"/>
      <c r="K70" s="74"/>
      <c r="L70" s="72"/>
    </row>
    <row r="71" s="1" customFormat="1" ht="14.4" customHeight="1">
      <c r="B71" s="46"/>
      <c r="C71" s="76" t="s">
        <v>116</v>
      </c>
      <c r="D71" s="74"/>
      <c r="E71" s="74"/>
      <c r="F71" s="74"/>
      <c r="G71" s="74"/>
      <c r="H71" s="74"/>
      <c r="I71" s="192"/>
      <c r="J71" s="74"/>
      <c r="K71" s="74"/>
      <c r="L71" s="72"/>
    </row>
    <row r="72" s="1" customFormat="1" ht="17.25" customHeight="1">
      <c r="B72" s="46"/>
      <c r="C72" s="74"/>
      <c r="D72" s="74"/>
      <c r="E72" s="82" t="str">
        <f>E9</f>
        <v>01 - DVT Srbický p., ř.km 2,920-5,420, Krchleby, oprava břehových nátrží a výchovná probírka BP</v>
      </c>
      <c r="F72" s="74"/>
      <c r="G72" s="74"/>
      <c r="H72" s="74"/>
      <c r="I72" s="192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2"/>
      <c r="J73" s="74"/>
      <c r="K73" s="74"/>
      <c r="L73" s="72"/>
    </row>
    <row r="74" s="1" customFormat="1" ht="18" customHeight="1">
      <c r="B74" s="46"/>
      <c r="C74" s="76" t="s">
        <v>24</v>
      </c>
      <c r="D74" s="74"/>
      <c r="E74" s="74"/>
      <c r="F74" s="194" t="str">
        <f>F12</f>
        <v>Krchleby - Horní Kamenice u Staňkova</v>
      </c>
      <c r="G74" s="74"/>
      <c r="H74" s="74"/>
      <c r="I74" s="195" t="s">
        <v>26</v>
      </c>
      <c r="J74" s="85" t="str">
        <f>IF(J12="","",J12)</f>
        <v>12. 4. 2018</v>
      </c>
      <c r="K74" s="74"/>
      <c r="L74" s="72"/>
    </row>
    <row r="75" s="1" customFormat="1" ht="6.96" customHeight="1">
      <c r="B75" s="46"/>
      <c r="C75" s="74"/>
      <c r="D75" s="74"/>
      <c r="E75" s="74"/>
      <c r="F75" s="74"/>
      <c r="G75" s="74"/>
      <c r="H75" s="74"/>
      <c r="I75" s="192"/>
      <c r="J75" s="74"/>
      <c r="K75" s="74"/>
      <c r="L75" s="72"/>
    </row>
    <row r="76" s="1" customFormat="1">
      <c r="B76" s="46"/>
      <c r="C76" s="76" t="s">
        <v>28</v>
      </c>
      <c r="D76" s="74"/>
      <c r="E76" s="74"/>
      <c r="F76" s="194" t="str">
        <f>E15</f>
        <v>Povodí Vltavy, státní podnik</v>
      </c>
      <c r="G76" s="74"/>
      <c r="H76" s="74"/>
      <c r="I76" s="195" t="s">
        <v>35</v>
      </c>
      <c r="J76" s="194" t="str">
        <f>E21</f>
        <v>VODOPLAN s.r.o.</v>
      </c>
      <c r="K76" s="74"/>
      <c r="L76" s="72"/>
    </row>
    <row r="77" s="1" customFormat="1" ht="14.4" customHeight="1">
      <c r="B77" s="46"/>
      <c r="C77" s="76" t="s">
        <v>33</v>
      </c>
      <c r="D77" s="74"/>
      <c r="E77" s="74"/>
      <c r="F77" s="194" t="str">
        <f>IF(E18="","",E18)</f>
        <v/>
      </c>
      <c r="G77" s="74"/>
      <c r="H77" s="74"/>
      <c r="I77" s="192"/>
      <c r="J77" s="74"/>
      <c r="K77" s="74"/>
      <c r="L77" s="72"/>
    </row>
    <row r="78" s="1" customFormat="1" ht="10.32" customHeight="1">
      <c r="B78" s="46"/>
      <c r="C78" s="74"/>
      <c r="D78" s="74"/>
      <c r="E78" s="74"/>
      <c r="F78" s="74"/>
      <c r="G78" s="74"/>
      <c r="H78" s="74"/>
      <c r="I78" s="192"/>
      <c r="J78" s="74"/>
      <c r="K78" s="74"/>
      <c r="L78" s="72"/>
    </row>
    <row r="79" s="9" customFormat="1" ht="29.28" customHeight="1">
      <c r="B79" s="196"/>
      <c r="C79" s="197" t="s">
        <v>132</v>
      </c>
      <c r="D79" s="198" t="s">
        <v>61</v>
      </c>
      <c r="E79" s="198" t="s">
        <v>57</v>
      </c>
      <c r="F79" s="198" t="s">
        <v>133</v>
      </c>
      <c r="G79" s="198" t="s">
        <v>134</v>
      </c>
      <c r="H79" s="198" t="s">
        <v>135</v>
      </c>
      <c r="I79" s="199" t="s">
        <v>136</v>
      </c>
      <c r="J79" s="198" t="s">
        <v>124</v>
      </c>
      <c r="K79" s="200" t="s">
        <v>137</v>
      </c>
      <c r="L79" s="201"/>
      <c r="M79" s="102" t="s">
        <v>138</v>
      </c>
      <c r="N79" s="103" t="s">
        <v>46</v>
      </c>
      <c r="O79" s="103" t="s">
        <v>139</v>
      </c>
      <c r="P79" s="103" t="s">
        <v>140</v>
      </c>
      <c r="Q79" s="103" t="s">
        <v>141</v>
      </c>
      <c r="R79" s="103" t="s">
        <v>142</v>
      </c>
      <c r="S79" s="103" t="s">
        <v>143</v>
      </c>
      <c r="T79" s="104" t="s">
        <v>144</v>
      </c>
    </row>
    <row r="80" s="1" customFormat="1" ht="29.28" customHeight="1">
      <c r="B80" s="46"/>
      <c r="C80" s="108" t="s">
        <v>125</v>
      </c>
      <c r="D80" s="74"/>
      <c r="E80" s="74"/>
      <c r="F80" s="74"/>
      <c r="G80" s="74"/>
      <c r="H80" s="74"/>
      <c r="I80" s="192"/>
      <c r="J80" s="202">
        <f>BK80</f>
        <v>0</v>
      </c>
      <c r="K80" s="74"/>
      <c r="L80" s="72"/>
      <c r="M80" s="105"/>
      <c r="N80" s="106"/>
      <c r="O80" s="106"/>
      <c r="P80" s="203">
        <f>P81</f>
        <v>0</v>
      </c>
      <c r="Q80" s="106"/>
      <c r="R80" s="203">
        <f>R81</f>
        <v>4684.0724624800005</v>
      </c>
      <c r="S80" s="106"/>
      <c r="T80" s="204">
        <f>T81</f>
        <v>0</v>
      </c>
      <c r="AT80" s="24" t="s">
        <v>75</v>
      </c>
      <c r="AU80" s="24" t="s">
        <v>126</v>
      </c>
      <c r="BK80" s="205">
        <f>BK81</f>
        <v>0</v>
      </c>
    </row>
    <row r="81" s="10" customFormat="1" ht="37.44001" customHeight="1">
      <c r="B81" s="206"/>
      <c r="C81" s="207"/>
      <c r="D81" s="208" t="s">
        <v>75</v>
      </c>
      <c r="E81" s="209" t="s">
        <v>145</v>
      </c>
      <c r="F81" s="209" t="s">
        <v>146</v>
      </c>
      <c r="G81" s="207"/>
      <c r="H81" s="207"/>
      <c r="I81" s="210"/>
      <c r="J81" s="211">
        <f>BK81</f>
        <v>0</v>
      </c>
      <c r="K81" s="207"/>
      <c r="L81" s="212"/>
      <c r="M81" s="213"/>
      <c r="N81" s="214"/>
      <c r="O81" s="214"/>
      <c r="P81" s="215">
        <f>P82+P233+P270</f>
        <v>0</v>
      </c>
      <c r="Q81" s="214"/>
      <c r="R81" s="215">
        <f>R82+R233+R270</f>
        <v>4684.0724624800005</v>
      </c>
      <c r="S81" s="214"/>
      <c r="T81" s="216">
        <f>T82+T233+T270</f>
        <v>0</v>
      </c>
      <c r="AR81" s="217" t="s">
        <v>83</v>
      </c>
      <c r="AT81" s="218" t="s">
        <v>75</v>
      </c>
      <c r="AU81" s="218" t="s">
        <v>76</v>
      </c>
      <c r="AY81" s="217" t="s">
        <v>147</v>
      </c>
      <c r="BK81" s="219">
        <f>BK82+BK233+BK270</f>
        <v>0</v>
      </c>
    </row>
    <row r="82" s="10" customFormat="1" ht="19.92" customHeight="1">
      <c r="B82" s="206"/>
      <c r="C82" s="207"/>
      <c r="D82" s="208" t="s">
        <v>75</v>
      </c>
      <c r="E82" s="220" t="s">
        <v>83</v>
      </c>
      <c r="F82" s="220" t="s">
        <v>148</v>
      </c>
      <c r="G82" s="207"/>
      <c r="H82" s="207"/>
      <c r="I82" s="210"/>
      <c r="J82" s="221">
        <f>BK82</f>
        <v>0</v>
      </c>
      <c r="K82" s="207"/>
      <c r="L82" s="212"/>
      <c r="M82" s="213"/>
      <c r="N82" s="214"/>
      <c r="O82" s="214"/>
      <c r="P82" s="215">
        <f>SUM(P83:P232)</f>
        <v>0</v>
      </c>
      <c r="Q82" s="214"/>
      <c r="R82" s="215">
        <f>SUM(R83:R232)</f>
        <v>0.45512200000000008</v>
      </c>
      <c r="S82" s="214"/>
      <c r="T82" s="216">
        <f>SUM(T83:T232)</f>
        <v>0</v>
      </c>
      <c r="AR82" s="217" t="s">
        <v>83</v>
      </c>
      <c r="AT82" s="218" t="s">
        <v>75</v>
      </c>
      <c r="AU82" s="218" t="s">
        <v>83</v>
      </c>
      <c r="AY82" s="217" t="s">
        <v>147</v>
      </c>
      <c r="BK82" s="219">
        <f>SUM(BK83:BK232)</f>
        <v>0</v>
      </c>
    </row>
    <row r="83" s="1" customFormat="1" ht="25.5" customHeight="1">
      <c r="B83" s="46"/>
      <c r="C83" s="222" t="s">
        <v>83</v>
      </c>
      <c r="D83" s="222" t="s">
        <v>149</v>
      </c>
      <c r="E83" s="223" t="s">
        <v>150</v>
      </c>
      <c r="F83" s="224" t="s">
        <v>151</v>
      </c>
      <c r="G83" s="225" t="s">
        <v>152</v>
      </c>
      <c r="H83" s="226">
        <v>300</v>
      </c>
      <c r="I83" s="227"/>
      <c r="J83" s="228">
        <f>ROUND(I83*H83,2)</f>
        <v>0</v>
      </c>
      <c r="K83" s="224" t="s">
        <v>153</v>
      </c>
      <c r="L83" s="72"/>
      <c r="M83" s="229" t="s">
        <v>23</v>
      </c>
      <c r="N83" s="230" t="s">
        <v>47</v>
      </c>
      <c r="O83" s="47"/>
      <c r="P83" s="231">
        <f>O83*H83</f>
        <v>0</v>
      </c>
      <c r="Q83" s="231">
        <v>0</v>
      </c>
      <c r="R83" s="231">
        <f>Q83*H83</f>
        <v>0</v>
      </c>
      <c r="S83" s="231">
        <v>0</v>
      </c>
      <c r="T83" s="232">
        <f>S83*H83</f>
        <v>0</v>
      </c>
      <c r="AR83" s="24" t="s">
        <v>154</v>
      </c>
      <c r="AT83" s="24" t="s">
        <v>149</v>
      </c>
      <c r="AU83" s="24" t="s">
        <v>85</v>
      </c>
      <c r="AY83" s="24" t="s">
        <v>147</v>
      </c>
      <c r="BE83" s="233">
        <f>IF(N83="základní",J83,0)</f>
        <v>0</v>
      </c>
      <c r="BF83" s="233">
        <f>IF(N83="snížená",J83,0)</f>
        <v>0</v>
      </c>
      <c r="BG83" s="233">
        <f>IF(N83="zákl. přenesená",J83,0)</f>
        <v>0</v>
      </c>
      <c r="BH83" s="233">
        <f>IF(N83="sníž. přenesená",J83,0)</f>
        <v>0</v>
      </c>
      <c r="BI83" s="233">
        <f>IF(N83="nulová",J83,0)</f>
        <v>0</v>
      </c>
      <c r="BJ83" s="24" t="s">
        <v>83</v>
      </c>
      <c r="BK83" s="233">
        <f>ROUND(I83*H83,2)</f>
        <v>0</v>
      </c>
      <c r="BL83" s="24" t="s">
        <v>154</v>
      </c>
      <c r="BM83" s="24" t="s">
        <v>155</v>
      </c>
    </row>
    <row r="84" s="1" customFormat="1">
      <c r="B84" s="46"/>
      <c r="C84" s="74"/>
      <c r="D84" s="234" t="s">
        <v>156</v>
      </c>
      <c r="E84" s="74"/>
      <c r="F84" s="235" t="s">
        <v>157</v>
      </c>
      <c r="G84" s="74"/>
      <c r="H84" s="74"/>
      <c r="I84" s="192"/>
      <c r="J84" s="74"/>
      <c r="K84" s="74"/>
      <c r="L84" s="72"/>
      <c r="M84" s="236"/>
      <c r="N84" s="47"/>
      <c r="O84" s="47"/>
      <c r="P84" s="47"/>
      <c r="Q84" s="47"/>
      <c r="R84" s="47"/>
      <c r="S84" s="47"/>
      <c r="T84" s="95"/>
      <c r="AT84" s="24" t="s">
        <v>156</v>
      </c>
      <c r="AU84" s="24" t="s">
        <v>85</v>
      </c>
    </row>
    <row r="85" s="11" customFormat="1">
      <c r="B85" s="237"/>
      <c r="C85" s="238"/>
      <c r="D85" s="234" t="s">
        <v>158</v>
      </c>
      <c r="E85" s="239" t="s">
        <v>23</v>
      </c>
      <c r="F85" s="240" t="s">
        <v>159</v>
      </c>
      <c r="G85" s="238"/>
      <c r="H85" s="239" t="s">
        <v>23</v>
      </c>
      <c r="I85" s="241"/>
      <c r="J85" s="238"/>
      <c r="K85" s="238"/>
      <c r="L85" s="242"/>
      <c r="M85" s="243"/>
      <c r="N85" s="244"/>
      <c r="O85" s="244"/>
      <c r="P85" s="244"/>
      <c r="Q85" s="244"/>
      <c r="R85" s="244"/>
      <c r="S85" s="244"/>
      <c r="T85" s="245"/>
      <c r="AT85" s="246" t="s">
        <v>158</v>
      </c>
      <c r="AU85" s="246" t="s">
        <v>85</v>
      </c>
      <c r="AV85" s="11" t="s">
        <v>83</v>
      </c>
      <c r="AW85" s="11" t="s">
        <v>39</v>
      </c>
      <c r="AX85" s="11" t="s">
        <v>76</v>
      </c>
      <c r="AY85" s="246" t="s">
        <v>147</v>
      </c>
    </row>
    <row r="86" s="12" customFormat="1">
      <c r="B86" s="247"/>
      <c r="C86" s="248"/>
      <c r="D86" s="234" t="s">
        <v>158</v>
      </c>
      <c r="E86" s="249" t="s">
        <v>23</v>
      </c>
      <c r="F86" s="250" t="s">
        <v>160</v>
      </c>
      <c r="G86" s="248"/>
      <c r="H86" s="251">
        <v>300</v>
      </c>
      <c r="I86" s="252"/>
      <c r="J86" s="248"/>
      <c r="K86" s="248"/>
      <c r="L86" s="253"/>
      <c r="M86" s="254"/>
      <c r="N86" s="255"/>
      <c r="O86" s="255"/>
      <c r="P86" s="255"/>
      <c r="Q86" s="255"/>
      <c r="R86" s="255"/>
      <c r="S86" s="255"/>
      <c r="T86" s="256"/>
      <c r="AT86" s="257" t="s">
        <v>158</v>
      </c>
      <c r="AU86" s="257" t="s">
        <v>85</v>
      </c>
      <c r="AV86" s="12" t="s">
        <v>85</v>
      </c>
      <c r="AW86" s="12" t="s">
        <v>39</v>
      </c>
      <c r="AX86" s="12" t="s">
        <v>76</v>
      </c>
      <c r="AY86" s="257" t="s">
        <v>147</v>
      </c>
    </row>
    <row r="87" s="13" customFormat="1">
      <c r="B87" s="258"/>
      <c r="C87" s="259"/>
      <c r="D87" s="234" t="s">
        <v>158</v>
      </c>
      <c r="E87" s="260" t="s">
        <v>23</v>
      </c>
      <c r="F87" s="261" t="s">
        <v>161</v>
      </c>
      <c r="G87" s="259"/>
      <c r="H87" s="262">
        <v>300</v>
      </c>
      <c r="I87" s="263"/>
      <c r="J87" s="259"/>
      <c r="K87" s="259"/>
      <c r="L87" s="264"/>
      <c r="M87" s="265"/>
      <c r="N87" s="266"/>
      <c r="O87" s="266"/>
      <c r="P87" s="266"/>
      <c r="Q87" s="266"/>
      <c r="R87" s="266"/>
      <c r="S87" s="266"/>
      <c r="T87" s="267"/>
      <c r="AT87" s="268" t="s">
        <v>158</v>
      </c>
      <c r="AU87" s="268" t="s">
        <v>85</v>
      </c>
      <c r="AV87" s="13" t="s">
        <v>154</v>
      </c>
      <c r="AW87" s="13" t="s">
        <v>39</v>
      </c>
      <c r="AX87" s="13" t="s">
        <v>83</v>
      </c>
      <c r="AY87" s="268" t="s">
        <v>147</v>
      </c>
    </row>
    <row r="88" s="1" customFormat="1" ht="16.5" customHeight="1">
      <c r="B88" s="46"/>
      <c r="C88" s="222" t="s">
        <v>85</v>
      </c>
      <c r="D88" s="222" t="s">
        <v>149</v>
      </c>
      <c r="E88" s="223" t="s">
        <v>162</v>
      </c>
      <c r="F88" s="224" t="s">
        <v>163</v>
      </c>
      <c r="G88" s="225" t="s">
        <v>164</v>
      </c>
      <c r="H88" s="226">
        <v>1</v>
      </c>
      <c r="I88" s="227"/>
      <c r="J88" s="228">
        <f>ROUND(I88*H88,2)</f>
        <v>0</v>
      </c>
      <c r="K88" s="224" t="s">
        <v>23</v>
      </c>
      <c r="L88" s="72"/>
      <c r="M88" s="229" t="s">
        <v>23</v>
      </c>
      <c r="N88" s="230" t="s">
        <v>47</v>
      </c>
      <c r="O88" s="47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AR88" s="24" t="s">
        <v>154</v>
      </c>
      <c r="AT88" s="24" t="s">
        <v>149</v>
      </c>
      <c r="AU88" s="24" t="s">
        <v>85</v>
      </c>
      <c r="AY88" s="24" t="s">
        <v>147</v>
      </c>
      <c r="BE88" s="233">
        <f>IF(N88="základní",J88,0)</f>
        <v>0</v>
      </c>
      <c r="BF88" s="233">
        <f>IF(N88="snížená",J88,0)</f>
        <v>0</v>
      </c>
      <c r="BG88" s="233">
        <f>IF(N88="zákl. přenesená",J88,0)</f>
        <v>0</v>
      </c>
      <c r="BH88" s="233">
        <f>IF(N88="sníž. přenesená",J88,0)</f>
        <v>0</v>
      </c>
      <c r="BI88" s="233">
        <f>IF(N88="nulová",J88,0)</f>
        <v>0</v>
      </c>
      <c r="BJ88" s="24" t="s">
        <v>83</v>
      </c>
      <c r="BK88" s="233">
        <f>ROUND(I88*H88,2)</f>
        <v>0</v>
      </c>
      <c r="BL88" s="24" t="s">
        <v>154</v>
      </c>
      <c r="BM88" s="24" t="s">
        <v>165</v>
      </c>
    </row>
    <row r="89" s="1" customFormat="1" ht="25.5" customHeight="1">
      <c r="B89" s="46"/>
      <c r="C89" s="222" t="s">
        <v>166</v>
      </c>
      <c r="D89" s="222" t="s">
        <v>149</v>
      </c>
      <c r="E89" s="223" t="s">
        <v>167</v>
      </c>
      <c r="F89" s="224" t="s">
        <v>168</v>
      </c>
      <c r="G89" s="225" t="s">
        <v>169</v>
      </c>
      <c r="H89" s="226">
        <v>0.92000000000000004</v>
      </c>
      <c r="I89" s="227"/>
      <c r="J89" s="228">
        <f>ROUND(I89*H89,2)</f>
        <v>0</v>
      </c>
      <c r="K89" s="224" t="s">
        <v>153</v>
      </c>
      <c r="L89" s="72"/>
      <c r="M89" s="229" t="s">
        <v>23</v>
      </c>
      <c r="N89" s="230" t="s">
        <v>47</v>
      </c>
      <c r="O89" s="47"/>
      <c r="P89" s="231">
        <f>O89*H89</f>
        <v>0</v>
      </c>
      <c r="Q89" s="231">
        <v>0</v>
      </c>
      <c r="R89" s="231">
        <f>Q89*H89</f>
        <v>0</v>
      </c>
      <c r="S89" s="231">
        <v>0</v>
      </c>
      <c r="T89" s="232">
        <f>S89*H89</f>
        <v>0</v>
      </c>
      <c r="AR89" s="24" t="s">
        <v>154</v>
      </c>
      <c r="AT89" s="24" t="s">
        <v>149</v>
      </c>
      <c r="AU89" s="24" t="s">
        <v>85</v>
      </c>
      <c r="AY89" s="24" t="s">
        <v>147</v>
      </c>
      <c r="BE89" s="233">
        <f>IF(N89="základní",J89,0)</f>
        <v>0</v>
      </c>
      <c r="BF89" s="233">
        <f>IF(N89="snížená",J89,0)</f>
        <v>0</v>
      </c>
      <c r="BG89" s="233">
        <f>IF(N89="zákl. přenesená",J89,0)</f>
        <v>0</v>
      </c>
      <c r="BH89" s="233">
        <f>IF(N89="sníž. přenesená",J89,0)</f>
        <v>0</v>
      </c>
      <c r="BI89" s="233">
        <f>IF(N89="nulová",J89,0)</f>
        <v>0</v>
      </c>
      <c r="BJ89" s="24" t="s">
        <v>83</v>
      </c>
      <c r="BK89" s="233">
        <f>ROUND(I89*H89,2)</f>
        <v>0</v>
      </c>
      <c r="BL89" s="24" t="s">
        <v>154</v>
      </c>
      <c r="BM89" s="24" t="s">
        <v>170</v>
      </c>
    </row>
    <row r="90" s="1" customFormat="1">
      <c r="B90" s="46"/>
      <c r="C90" s="74"/>
      <c r="D90" s="234" t="s">
        <v>156</v>
      </c>
      <c r="E90" s="74"/>
      <c r="F90" s="235" t="s">
        <v>157</v>
      </c>
      <c r="G90" s="74"/>
      <c r="H90" s="74"/>
      <c r="I90" s="192"/>
      <c r="J90" s="74"/>
      <c r="K90" s="74"/>
      <c r="L90" s="72"/>
      <c r="M90" s="236"/>
      <c r="N90" s="47"/>
      <c r="O90" s="47"/>
      <c r="P90" s="47"/>
      <c r="Q90" s="47"/>
      <c r="R90" s="47"/>
      <c r="S90" s="47"/>
      <c r="T90" s="95"/>
      <c r="AT90" s="24" t="s">
        <v>156</v>
      </c>
      <c r="AU90" s="24" t="s">
        <v>85</v>
      </c>
    </row>
    <row r="91" s="12" customFormat="1">
      <c r="B91" s="247"/>
      <c r="C91" s="248"/>
      <c r="D91" s="234" t="s">
        <v>158</v>
      </c>
      <c r="E91" s="249" t="s">
        <v>23</v>
      </c>
      <c r="F91" s="250" t="s">
        <v>171</v>
      </c>
      <c r="G91" s="248"/>
      <c r="H91" s="251">
        <v>0.92000000000000004</v>
      </c>
      <c r="I91" s="252"/>
      <c r="J91" s="248"/>
      <c r="K91" s="248"/>
      <c r="L91" s="253"/>
      <c r="M91" s="254"/>
      <c r="N91" s="255"/>
      <c r="O91" s="255"/>
      <c r="P91" s="255"/>
      <c r="Q91" s="255"/>
      <c r="R91" s="255"/>
      <c r="S91" s="255"/>
      <c r="T91" s="256"/>
      <c r="AT91" s="257" t="s">
        <v>158</v>
      </c>
      <c r="AU91" s="257" t="s">
        <v>85</v>
      </c>
      <c r="AV91" s="12" t="s">
        <v>85</v>
      </c>
      <c r="AW91" s="12" t="s">
        <v>39</v>
      </c>
      <c r="AX91" s="12" t="s">
        <v>76</v>
      </c>
      <c r="AY91" s="257" t="s">
        <v>147</v>
      </c>
    </row>
    <row r="92" s="13" customFormat="1">
      <c r="B92" s="258"/>
      <c r="C92" s="259"/>
      <c r="D92" s="234" t="s">
        <v>158</v>
      </c>
      <c r="E92" s="260" t="s">
        <v>95</v>
      </c>
      <c r="F92" s="261" t="s">
        <v>161</v>
      </c>
      <c r="G92" s="259"/>
      <c r="H92" s="262">
        <v>0.92000000000000004</v>
      </c>
      <c r="I92" s="263"/>
      <c r="J92" s="259"/>
      <c r="K92" s="259"/>
      <c r="L92" s="264"/>
      <c r="M92" s="265"/>
      <c r="N92" s="266"/>
      <c r="O92" s="266"/>
      <c r="P92" s="266"/>
      <c r="Q92" s="266"/>
      <c r="R92" s="266"/>
      <c r="S92" s="266"/>
      <c r="T92" s="267"/>
      <c r="AT92" s="268" t="s">
        <v>158</v>
      </c>
      <c r="AU92" s="268" t="s">
        <v>85</v>
      </c>
      <c r="AV92" s="13" t="s">
        <v>154</v>
      </c>
      <c r="AW92" s="13" t="s">
        <v>39</v>
      </c>
      <c r="AX92" s="13" t="s">
        <v>83</v>
      </c>
      <c r="AY92" s="268" t="s">
        <v>147</v>
      </c>
    </row>
    <row r="93" s="1" customFormat="1" ht="38.25" customHeight="1">
      <c r="B93" s="46"/>
      <c r="C93" s="222" t="s">
        <v>154</v>
      </c>
      <c r="D93" s="222" t="s">
        <v>149</v>
      </c>
      <c r="E93" s="223" t="s">
        <v>172</v>
      </c>
      <c r="F93" s="224" t="s">
        <v>173</v>
      </c>
      <c r="G93" s="225" t="s">
        <v>169</v>
      </c>
      <c r="H93" s="226">
        <v>0.92000000000000004</v>
      </c>
      <c r="I93" s="227"/>
      <c r="J93" s="228">
        <f>ROUND(I93*H93,2)</f>
        <v>0</v>
      </c>
      <c r="K93" s="224" t="s">
        <v>153</v>
      </c>
      <c r="L93" s="72"/>
      <c r="M93" s="229" t="s">
        <v>23</v>
      </c>
      <c r="N93" s="230" t="s">
        <v>47</v>
      </c>
      <c r="O93" s="47"/>
      <c r="P93" s="231">
        <f>O93*H93</f>
        <v>0</v>
      </c>
      <c r="Q93" s="231">
        <v>0</v>
      </c>
      <c r="R93" s="231">
        <f>Q93*H93</f>
        <v>0</v>
      </c>
      <c r="S93" s="231">
        <v>0</v>
      </c>
      <c r="T93" s="232">
        <f>S93*H93</f>
        <v>0</v>
      </c>
      <c r="AR93" s="24" t="s">
        <v>154</v>
      </c>
      <c r="AT93" s="24" t="s">
        <v>149</v>
      </c>
      <c r="AU93" s="24" t="s">
        <v>85</v>
      </c>
      <c r="AY93" s="24" t="s">
        <v>147</v>
      </c>
      <c r="BE93" s="233">
        <f>IF(N93="základní",J93,0)</f>
        <v>0</v>
      </c>
      <c r="BF93" s="233">
        <f>IF(N93="snížená",J93,0)</f>
        <v>0</v>
      </c>
      <c r="BG93" s="233">
        <f>IF(N93="zákl. přenesená",J93,0)</f>
        <v>0</v>
      </c>
      <c r="BH93" s="233">
        <f>IF(N93="sníž. přenesená",J93,0)</f>
        <v>0</v>
      </c>
      <c r="BI93" s="233">
        <f>IF(N93="nulová",J93,0)</f>
        <v>0</v>
      </c>
      <c r="BJ93" s="24" t="s">
        <v>83</v>
      </c>
      <c r="BK93" s="233">
        <f>ROUND(I93*H93,2)</f>
        <v>0</v>
      </c>
      <c r="BL93" s="24" t="s">
        <v>154</v>
      </c>
      <c r="BM93" s="24" t="s">
        <v>174</v>
      </c>
    </row>
    <row r="94" s="1" customFormat="1">
      <c r="B94" s="46"/>
      <c r="C94" s="74"/>
      <c r="D94" s="234" t="s">
        <v>156</v>
      </c>
      <c r="E94" s="74"/>
      <c r="F94" s="235" t="s">
        <v>157</v>
      </c>
      <c r="G94" s="74"/>
      <c r="H94" s="74"/>
      <c r="I94" s="192"/>
      <c r="J94" s="74"/>
      <c r="K94" s="74"/>
      <c r="L94" s="72"/>
      <c r="M94" s="236"/>
      <c r="N94" s="47"/>
      <c r="O94" s="47"/>
      <c r="P94" s="47"/>
      <c r="Q94" s="47"/>
      <c r="R94" s="47"/>
      <c r="S94" s="47"/>
      <c r="T94" s="95"/>
      <c r="AT94" s="24" t="s">
        <v>156</v>
      </c>
      <c r="AU94" s="24" t="s">
        <v>85</v>
      </c>
    </row>
    <row r="95" s="12" customFormat="1">
      <c r="B95" s="247"/>
      <c r="C95" s="248"/>
      <c r="D95" s="234" t="s">
        <v>158</v>
      </c>
      <c r="E95" s="249" t="s">
        <v>23</v>
      </c>
      <c r="F95" s="250" t="s">
        <v>95</v>
      </c>
      <c r="G95" s="248"/>
      <c r="H95" s="251">
        <v>0.92000000000000004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AT95" s="257" t="s">
        <v>158</v>
      </c>
      <c r="AU95" s="257" t="s">
        <v>85</v>
      </c>
      <c r="AV95" s="12" t="s">
        <v>85</v>
      </c>
      <c r="AW95" s="12" t="s">
        <v>39</v>
      </c>
      <c r="AX95" s="12" t="s">
        <v>76</v>
      </c>
      <c r="AY95" s="257" t="s">
        <v>147</v>
      </c>
    </row>
    <row r="96" s="13" customFormat="1">
      <c r="B96" s="258"/>
      <c r="C96" s="259"/>
      <c r="D96" s="234" t="s">
        <v>158</v>
      </c>
      <c r="E96" s="260" t="s">
        <v>23</v>
      </c>
      <c r="F96" s="261" t="s">
        <v>161</v>
      </c>
      <c r="G96" s="259"/>
      <c r="H96" s="262">
        <v>0.92000000000000004</v>
      </c>
      <c r="I96" s="263"/>
      <c r="J96" s="259"/>
      <c r="K96" s="259"/>
      <c r="L96" s="264"/>
      <c r="M96" s="265"/>
      <c r="N96" s="266"/>
      <c r="O96" s="266"/>
      <c r="P96" s="266"/>
      <c r="Q96" s="266"/>
      <c r="R96" s="266"/>
      <c r="S96" s="266"/>
      <c r="T96" s="267"/>
      <c r="AT96" s="268" t="s">
        <v>158</v>
      </c>
      <c r="AU96" s="268" t="s">
        <v>85</v>
      </c>
      <c r="AV96" s="13" t="s">
        <v>154</v>
      </c>
      <c r="AW96" s="13" t="s">
        <v>39</v>
      </c>
      <c r="AX96" s="13" t="s">
        <v>83</v>
      </c>
      <c r="AY96" s="268" t="s">
        <v>147</v>
      </c>
    </row>
    <row r="97" s="1" customFormat="1" ht="25.5" customHeight="1">
      <c r="B97" s="46"/>
      <c r="C97" s="222" t="s">
        <v>175</v>
      </c>
      <c r="D97" s="222" t="s">
        <v>149</v>
      </c>
      <c r="E97" s="223" t="s">
        <v>176</v>
      </c>
      <c r="F97" s="224" t="s">
        <v>177</v>
      </c>
      <c r="G97" s="225" t="s">
        <v>97</v>
      </c>
      <c r="H97" s="226">
        <v>1805</v>
      </c>
      <c r="I97" s="227"/>
      <c r="J97" s="228">
        <f>ROUND(I97*H97,2)</f>
        <v>0</v>
      </c>
      <c r="K97" s="224" t="s">
        <v>153</v>
      </c>
      <c r="L97" s="72"/>
      <c r="M97" s="229" t="s">
        <v>23</v>
      </c>
      <c r="N97" s="230" t="s">
        <v>47</v>
      </c>
      <c r="O97" s="47"/>
      <c r="P97" s="231">
        <f>O97*H97</f>
        <v>0</v>
      </c>
      <c r="Q97" s="231">
        <v>0.00018000000000000001</v>
      </c>
      <c r="R97" s="231">
        <f>Q97*H97</f>
        <v>0.32490000000000002</v>
      </c>
      <c r="S97" s="231">
        <v>0</v>
      </c>
      <c r="T97" s="232">
        <f>S97*H97</f>
        <v>0</v>
      </c>
      <c r="AR97" s="24" t="s">
        <v>154</v>
      </c>
      <c r="AT97" s="24" t="s">
        <v>149</v>
      </c>
      <c r="AU97" s="24" t="s">
        <v>85</v>
      </c>
      <c r="AY97" s="24" t="s">
        <v>147</v>
      </c>
      <c r="BE97" s="233">
        <f>IF(N97="základní",J97,0)</f>
        <v>0</v>
      </c>
      <c r="BF97" s="233">
        <f>IF(N97="snížená",J97,0)</f>
        <v>0</v>
      </c>
      <c r="BG97" s="233">
        <f>IF(N97="zákl. přenesená",J97,0)</f>
        <v>0</v>
      </c>
      <c r="BH97" s="233">
        <f>IF(N97="sníž. přenesená",J97,0)</f>
        <v>0</v>
      </c>
      <c r="BI97" s="233">
        <f>IF(N97="nulová",J97,0)</f>
        <v>0</v>
      </c>
      <c r="BJ97" s="24" t="s">
        <v>83</v>
      </c>
      <c r="BK97" s="233">
        <f>ROUND(I97*H97,2)</f>
        <v>0</v>
      </c>
      <c r="BL97" s="24" t="s">
        <v>154</v>
      </c>
      <c r="BM97" s="24" t="s">
        <v>178</v>
      </c>
    </row>
    <row r="98" s="1" customFormat="1">
      <c r="B98" s="46"/>
      <c r="C98" s="74"/>
      <c r="D98" s="234" t="s">
        <v>156</v>
      </c>
      <c r="E98" s="74"/>
      <c r="F98" s="235" t="s">
        <v>157</v>
      </c>
      <c r="G98" s="74"/>
      <c r="H98" s="74"/>
      <c r="I98" s="192"/>
      <c r="J98" s="74"/>
      <c r="K98" s="74"/>
      <c r="L98" s="72"/>
      <c r="M98" s="236"/>
      <c r="N98" s="47"/>
      <c r="O98" s="47"/>
      <c r="P98" s="47"/>
      <c r="Q98" s="47"/>
      <c r="R98" s="47"/>
      <c r="S98" s="47"/>
      <c r="T98" s="95"/>
      <c r="AT98" s="24" t="s">
        <v>156</v>
      </c>
      <c r="AU98" s="24" t="s">
        <v>85</v>
      </c>
    </row>
    <row r="99" s="11" customFormat="1">
      <c r="B99" s="237"/>
      <c r="C99" s="238"/>
      <c r="D99" s="234" t="s">
        <v>158</v>
      </c>
      <c r="E99" s="239" t="s">
        <v>23</v>
      </c>
      <c r="F99" s="240" t="s">
        <v>179</v>
      </c>
      <c r="G99" s="238"/>
      <c r="H99" s="239" t="s">
        <v>23</v>
      </c>
      <c r="I99" s="241"/>
      <c r="J99" s="238"/>
      <c r="K99" s="238"/>
      <c r="L99" s="242"/>
      <c r="M99" s="243"/>
      <c r="N99" s="244"/>
      <c r="O99" s="244"/>
      <c r="P99" s="244"/>
      <c r="Q99" s="244"/>
      <c r="R99" s="244"/>
      <c r="S99" s="244"/>
      <c r="T99" s="245"/>
      <c r="AT99" s="246" t="s">
        <v>158</v>
      </c>
      <c r="AU99" s="246" t="s">
        <v>85</v>
      </c>
      <c r="AV99" s="11" t="s">
        <v>83</v>
      </c>
      <c r="AW99" s="11" t="s">
        <v>39</v>
      </c>
      <c r="AX99" s="11" t="s">
        <v>76</v>
      </c>
      <c r="AY99" s="246" t="s">
        <v>147</v>
      </c>
    </row>
    <row r="100" s="12" customFormat="1">
      <c r="B100" s="247"/>
      <c r="C100" s="248"/>
      <c r="D100" s="234" t="s">
        <v>158</v>
      </c>
      <c r="E100" s="249" t="s">
        <v>23</v>
      </c>
      <c r="F100" s="250" t="s">
        <v>180</v>
      </c>
      <c r="G100" s="248"/>
      <c r="H100" s="251">
        <v>1805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AT100" s="257" t="s">
        <v>158</v>
      </c>
      <c r="AU100" s="257" t="s">
        <v>85</v>
      </c>
      <c r="AV100" s="12" t="s">
        <v>85</v>
      </c>
      <c r="AW100" s="12" t="s">
        <v>39</v>
      </c>
      <c r="AX100" s="12" t="s">
        <v>76</v>
      </c>
      <c r="AY100" s="257" t="s">
        <v>147</v>
      </c>
    </row>
    <row r="101" s="13" customFormat="1">
      <c r="B101" s="258"/>
      <c r="C101" s="259"/>
      <c r="D101" s="234" t="s">
        <v>158</v>
      </c>
      <c r="E101" s="260" t="s">
        <v>23</v>
      </c>
      <c r="F101" s="261" t="s">
        <v>161</v>
      </c>
      <c r="G101" s="259"/>
      <c r="H101" s="262">
        <v>1805</v>
      </c>
      <c r="I101" s="263"/>
      <c r="J101" s="259"/>
      <c r="K101" s="259"/>
      <c r="L101" s="264"/>
      <c r="M101" s="265"/>
      <c r="N101" s="266"/>
      <c r="O101" s="266"/>
      <c r="P101" s="266"/>
      <c r="Q101" s="266"/>
      <c r="R101" s="266"/>
      <c r="S101" s="266"/>
      <c r="T101" s="267"/>
      <c r="AT101" s="268" t="s">
        <v>158</v>
      </c>
      <c r="AU101" s="268" t="s">
        <v>85</v>
      </c>
      <c r="AV101" s="13" t="s">
        <v>154</v>
      </c>
      <c r="AW101" s="13" t="s">
        <v>39</v>
      </c>
      <c r="AX101" s="13" t="s">
        <v>83</v>
      </c>
      <c r="AY101" s="268" t="s">
        <v>147</v>
      </c>
    </row>
    <row r="102" s="1" customFormat="1" ht="38.25" customHeight="1">
      <c r="B102" s="46"/>
      <c r="C102" s="222" t="s">
        <v>181</v>
      </c>
      <c r="D102" s="222" t="s">
        <v>149</v>
      </c>
      <c r="E102" s="223" t="s">
        <v>182</v>
      </c>
      <c r="F102" s="224" t="s">
        <v>183</v>
      </c>
      <c r="G102" s="225" t="s">
        <v>97</v>
      </c>
      <c r="H102" s="226">
        <v>1805</v>
      </c>
      <c r="I102" s="227"/>
      <c r="J102" s="228">
        <f>ROUND(I102*H102,2)</f>
        <v>0</v>
      </c>
      <c r="K102" s="224" t="s">
        <v>153</v>
      </c>
      <c r="L102" s="72"/>
      <c r="M102" s="229" t="s">
        <v>23</v>
      </c>
      <c r="N102" s="230" t="s">
        <v>47</v>
      </c>
      <c r="O102" s="47"/>
      <c r="P102" s="231">
        <f>O102*H102</f>
        <v>0</v>
      </c>
      <c r="Q102" s="231">
        <v>0</v>
      </c>
      <c r="R102" s="231">
        <f>Q102*H102</f>
        <v>0</v>
      </c>
      <c r="S102" s="231">
        <v>0</v>
      </c>
      <c r="T102" s="232">
        <f>S102*H102</f>
        <v>0</v>
      </c>
      <c r="AR102" s="24" t="s">
        <v>154</v>
      </c>
      <c r="AT102" s="24" t="s">
        <v>149</v>
      </c>
      <c r="AU102" s="24" t="s">
        <v>85</v>
      </c>
      <c r="AY102" s="24" t="s">
        <v>147</v>
      </c>
      <c r="BE102" s="233">
        <f>IF(N102="základní",J102,0)</f>
        <v>0</v>
      </c>
      <c r="BF102" s="233">
        <f>IF(N102="snížená",J102,0)</f>
        <v>0</v>
      </c>
      <c r="BG102" s="233">
        <f>IF(N102="zákl. přenesená",J102,0)</f>
        <v>0</v>
      </c>
      <c r="BH102" s="233">
        <f>IF(N102="sníž. přenesená",J102,0)</f>
        <v>0</v>
      </c>
      <c r="BI102" s="233">
        <f>IF(N102="nulová",J102,0)</f>
        <v>0</v>
      </c>
      <c r="BJ102" s="24" t="s">
        <v>83</v>
      </c>
      <c r="BK102" s="233">
        <f>ROUND(I102*H102,2)</f>
        <v>0</v>
      </c>
      <c r="BL102" s="24" t="s">
        <v>154</v>
      </c>
      <c r="BM102" s="24" t="s">
        <v>184</v>
      </c>
    </row>
    <row r="103" s="1" customFormat="1">
      <c r="B103" s="46"/>
      <c r="C103" s="74"/>
      <c r="D103" s="234" t="s">
        <v>156</v>
      </c>
      <c r="E103" s="74"/>
      <c r="F103" s="235" t="s">
        <v>157</v>
      </c>
      <c r="G103" s="74"/>
      <c r="H103" s="74"/>
      <c r="I103" s="192"/>
      <c r="J103" s="74"/>
      <c r="K103" s="74"/>
      <c r="L103" s="72"/>
      <c r="M103" s="236"/>
      <c r="N103" s="47"/>
      <c r="O103" s="47"/>
      <c r="P103" s="47"/>
      <c r="Q103" s="47"/>
      <c r="R103" s="47"/>
      <c r="S103" s="47"/>
      <c r="T103" s="95"/>
      <c r="AT103" s="24" t="s">
        <v>156</v>
      </c>
      <c r="AU103" s="24" t="s">
        <v>85</v>
      </c>
    </row>
    <row r="104" s="11" customFormat="1">
      <c r="B104" s="237"/>
      <c r="C104" s="238"/>
      <c r="D104" s="234" t="s">
        <v>158</v>
      </c>
      <c r="E104" s="239" t="s">
        <v>23</v>
      </c>
      <c r="F104" s="240" t="s">
        <v>179</v>
      </c>
      <c r="G104" s="238"/>
      <c r="H104" s="239" t="s">
        <v>23</v>
      </c>
      <c r="I104" s="241"/>
      <c r="J104" s="238"/>
      <c r="K104" s="238"/>
      <c r="L104" s="242"/>
      <c r="M104" s="243"/>
      <c r="N104" s="244"/>
      <c r="O104" s="244"/>
      <c r="P104" s="244"/>
      <c r="Q104" s="244"/>
      <c r="R104" s="244"/>
      <c r="S104" s="244"/>
      <c r="T104" s="245"/>
      <c r="AT104" s="246" t="s">
        <v>158</v>
      </c>
      <c r="AU104" s="246" t="s">
        <v>85</v>
      </c>
      <c r="AV104" s="11" t="s">
        <v>83</v>
      </c>
      <c r="AW104" s="11" t="s">
        <v>39</v>
      </c>
      <c r="AX104" s="11" t="s">
        <v>76</v>
      </c>
      <c r="AY104" s="246" t="s">
        <v>147</v>
      </c>
    </row>
    <row r="105" s="12" customFormat="1">
      <c r="B105" s="247"/>
      <c r="C105" s="248"/>
      <c r="D105" s="234" t="s">
        <v>158</v>
      </c>
      <c r="E105" s="249" t="s">
        <v>23</v>
      </c>
      <c r="F105" s="250" t="s">
        <v>180</v>
      </c>
      <c r="G105" s="248"/>
      <c r="H105" s="251">
        <v>1805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AT105" s="257" t="s">
        <v>158</v>
      </c>
      <c r="AU105" s="257" t="s">
        <v>85</v>
      </c>
      <c r="AV105" s="12" t="s">
        <v>85</v>
      </c>
      <c r="AW105" s="12" t="s">
        <v>39</v>
      </c>
      <c r="AX105" s="12" t="s">
        <v>76</v>
      </c>
      <c r="AY105" s="257" t="s">
        <v>147</v>
      </c>
    </row>
    <row r="106" s="13" customFormat="1">
      <c r="B106" s="258"/>
      <c r="C106" s="259"/>
      <c r="D106" s="234" t="s">
        <v>158</v>
      </c>
      <c r="E106" s="260" t="s">
        <v>23</v>
      </c>
      <c r="F106" s="261" t="s">
        <v>161</v>
      </c>
      <c r="G106" s="259"/>
      <c r="H106" s="262">
        <v>1805</v>
      </c>
      <c r="I106" s="263"/>
      <c r="J106" s="259"/>
      <c r="K106" s="259"/>
      <c r="L106" s="264"/>
      <c r="M106" s="265"/>
      <c r="N106" s="266"/>
      <c r="O106" s="266"/>
      <c r="P106" s="266"/>
      <c r="Q106" s="266"/>
      <c r="R106" s="266"/>
      <c r="S106" s="266"/>
      <c r="T106" s="267"/>
      <c r="AT106" s="268" t="s">
        <v>158</v>
      </c>
      <c r="AU106" s="268" t="s">
        <v>85</v>
      </c>
      <c r="AV106" s="13" t="s">
        <v>154</v>
      </c>
      <c r="AW106" s="13" t="s">
        <v>39</v>
      </c>
      <c r="AX106" s="13" t="s">
        <v>83</v>
      </c>
      <c r="AY106" s="268" t="s">
        <v>147</v>
      </c>
    </row>
    <row r="107" s="1" customFormat="1" ht="25.5" customHeight="1">
      <c r="B107" s="46"/>
      <c r="C107" s="222" t="s">
        <v>185</v>
      </c>
      <c r="D107" s="222" t="s">
        <v>149</v>
      </c>
      <c r="E107" s="223" t="s">
        <v>186</v>
      </c>
      <c r="F107" s="224" t="s">
        <v>187</v>
      </c>
      <c r="G107" s="225" t="s">
        <v>188</v>
      </c>
      <c r="H107" s="226">
        <v>471</v>
      </c>
      <c r="I107" s="227"/>
      <c r="J107" s="228">
        <f>ROUND(I107*H107,2)</f>
        <v>0</v>
      </c>
      <c r="K107" s="224" t="s">
        <v>153</v>
      </c>
      <c r="L107" s="72"/>
      <c r="M107" s="229" t="s">
        <v>23</v>
      </c>
      <c r="N107" s="230" t="s">
        <v>47</v>
      </c>
      <c r="O107" s="47"/>
      <c r="P107" s="231">
        <f>O107*H107</f>
        <v>0</v>
      </c>
      <c r="Q107" s="231">
        <v>0.00018000000000000001</v>
      </c>
      <c r="R107" s="231">
        <f>Q107*H107</f>
        <v>0.084780000000000008</v>
      </c>
      <c r="S107" s="231">
        <v>0</v>
      </c>
      <c r="T107" s="232">
        <f>S107*H107</f>
        <v>0</v>
      </c>
      <c r="AR107" s="24" t="s">
        <v>154</v>
      </c>
      <c r="AT107" s="24" t="s">
        <v>149</v>
      </c>
      <c r="AU107" s="24" t="s">
        <v>85</v>
      </c>
      <c r="AY107" s="24" t="s">
        <v>147</v>
      </c>
      <c r="BE107" s="233">
        <f>IF(N107="základní",J107,0)</f>
        <v>0</v>
      </c>
      <c r="BF107" s="233">
        <f>IF(N107="snížená",J107,0)</f>
        <v>0</v>
      </c>
      <c r="BG107" s="233">
        <f>IF(N107="zákl. přenesená",J107,0)</f>
        <v>0</v>
      </c>
      <c r="BH107" s="233">
        <f>IF(N107="sníž. přenesená",J107,0)</f>
        <v>0</v>
      </c>
      <c r="BI107" s="233">
        <f>IF(N107="nulová",J107,0)</f>
        <v>0</v>
      </c>
      <c r="BJ107" s="24" t="s">
        <v>83</v>
      </c>
      <c r="BK107" s="233">
        <f>ROUND(I107*H107,2)</f>
        <v>0</v>
      </c>
      <c r="BL107" s="24" t="s">
        <v>154</v>
      </c>
      <c r="BM107" s="24" t="s">
        <v>189</v>
      </c>
    </row>
    <row r="108" s="1" customFormat="1">
      <c r="B108" s="46"/>
      <c r="C108" s="74"/>
      <c r="D108" s="234" t="s">
        <v>156</v>
      </c>
      <c r="E108" s="74"/>
      <c r="F108" s="235" t="s">
        <v>157</v>
      </c>
      <c r="G108" s="74"/>
      <c r="H108" s="74"/>
      <c r="I108" s="192"/>
      <c r="J108" s="74"/>
      <c r="K108" s="74"/>
      <c r="L108" s="72"/>
      <c r="M108" s="236"/>
      <c r="N108" s="47"/>
      <c r="O108" s="47"/>
      <c r="P108" s="47"/>
      <c r="Q108" s="47"/>
      <c r="R108" s="47"/>
      <c r="S108" s="47"/>
      <c r="T108" s="95"/>
      <c r="AT108" s="24" t="s">
        <v>156</v>
      </c>
      <c r="AU108" s="24" t="s">
        <v>85</v>
      </c>
    </row>
    <row r="109" s="11" customFormat="1">
      <c r="B109" s="237"/>
      <c r="C109" s="238"/>
      <c r="D109" s="234" t="s">
        <v>158</v>
      </c>
      <c r="E109" s="239" t="s">
        <v>23</v>
      </c>
      <c r="F109" s="240" t="s">
        <v>179</v>
      </c>
      <c r="G109" s="238"/>
      <c r="H109" s="239" t="s">
        <v>23</v>
      </c>
      <c r="I109" s="241"/>
      <c r="J109" s="238"/>
      <c r="K109" s="238"/>
      <c r="L109" s="242"/>
      <c r="M109" s="243"/>
      <c r="N109" s="244"/>
      <c r="O109" s="244"/>
      <c r="P109" s="244"/>
      <c r="Q109" s="244"/>
      <c r="R109" s="244"/>
      <c r="S109" s="244"/>
      <c r="T109" s="245"/>
      <c r="AT109" s="246" t="s">
        <v>158</v>
      </c>
      <c r="AU109" s="246" t="s">
        <v>85</v>
      </c>
      <c r="AV109" s="11" t="s">
        <v>83</v>
      </c>
      <c r="AW109" s="11" t="s">
        <v>39</v>
      </c>
      <c r="AX109" s="11" t="s">
        <v>76</v>
      </c>
      <c r="AY109" s="246" t="s">
        <v>147</v>
      </c>
    </row>
    <row r="110" s="12" customFormat="1">
      <c r="B110" s="247"/>
      <c r="C110" s="248"/>
      <c r="D110" s="234" t="s">
        <v>158</v>
      </c>
      <c r="E110" s="249" t="s">
        <v>23</v>
      </c>
      <c r="F110" s="250" t="s">
        <v>190</v>
      </c>
      <c r="G110" s="248"/>
      <c r="H110" s="251">
        <v>471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AT110" s="257" t="s">
        <v>158</v>
      </c>
      <c r="AU110" s="257" t="s">
        <v>85</v>
      </c>
      <c r="AV110" s="12" t="s">
        <v>85</v>
      </c>
      <c r="AW110" s="12" t="s">
        <v>39</v>
      </c>
      <c r="AX110" s="12" t="s">
        <v>76</v>
      </c>
      <c r="AY110" s="257" t="s">
        <v>147</v>
      </c>
    </row>
    <row r="111" s="13" customFormat="1">
      <c r="B111" s="258"/>
      <c r="C111" s="259"/>
      <c r="D111" s="234" t="s">
        <v>158</v>
      </c>
      <c r="E111" s="260" t="s">
        <v>23</v>
      </c>
      <c r="F111" s="261" t="s">
        <v>161</v>
      </c>
      <c r="G111" s="259"/>
      <c r="H111" s="262">
        <v>471</v>
      </c>
      <c r="I111" s="263"/>
      <c r="J111" s="259"/>
      <c r="K111" s="259"/>
      <c r="L111" s="264"/>
      <c r="M111" s="265"/>
      <c r="N111" s="266"/>
      <c r="O111" s="266"/>
      <c r="P111" s="266"/>
      <c r="Q111" s="266"/>
      <c r="R111" s="266"/>
      <c r="S111" s="266"/>
      <c r="T111" s="267"/>
      <c r="AT111" s="268" t="s">
        <v>158</v>
      </c>
      <c r="AU111" s="268" t="s">
        <v>85</v>
      </c>
      <c r="AV111" s="13" t="s">
        <v>154</v>
      </c>
      <c r="AW111" s="13" t="s">
        <v>39</v>
      </c>
      <c r="AX111" s="13" t="s">
        <v>83</v>
      </c>
      <c r="AY111" s="268" t="s">
        <v>147</v>
      </c>
    </row>
    <row r="112" s="1" customFormat="1" ht="25.5" customHeight="1">
      <c r="B112" s="46"/>
      <c r="C112" s="222" t="s">
        <v>191</v>
      </c>
      <c r="D112" s="222" t="s">
        <v>149</v>
      </c>
      <c r="E112" s="223" t="s">
        <v>192</v>
      </c>
      <c r="F112" s="224" t="s">
        <v>193</v>
      </c>
      <c r="G112" s="225" t="s">
        <v>188</v>
      </c>
      <c r="H112" s="226">
        <v>59</v>
      </c>
      <c r="I112" s="227"/>
      <c r="J112" s="228">
        <f>ROUND(I112*H112,2)</f>
        <v>0</v>
      </c>
      <c r="K112" s="224" t="s">
        <v>153</v>
      </c>
      <c r="L112" s="72"/>
      <c r="M112" s="229" t="s">
        <v>23</v>
      </c>
      <c r="N112" s="230" t="s">
        <v>47</v>
      </c>
      <c r="O112" s="47"/>
      <c r="P112" s="231">
        <f>O112*H112</f>
        <v>0</v>
      </c>
      <c r="Q112" s="231">
        <v>0.00018000000000000001</v>
      </c>
      <c r="R112" s="231">
        <f>Q112*H112</f>
        <v>0.010620000000000001</v>
      </c>
      <c r="S112" s="231">
        <v>0</v>
      </c>
      <c r="T112" s="232">
        <f>S112*H112</f>
        <v>0</v>
      </c>
      <c r="AR112" s="24" t="s">
        <v>154</v>
      </c>
      <c r="AT112" s="24" t="s">
        <v>149</v>
      </c>
      <c r="AU112" s="24" t="s">
        <v>85</v>
      </c>
      <c r="AY112" s="24" t="s">
        <v>147</v>
      </c>
      <c r="BE112" s="233">
        <f>IF(N112="základní",J112,0)</f>
        <v>0</v>
      </c>
      <c r="BF112" s="233">
        <f>IF(N112="snížená",J112,0)</f>
        <v>0</v>
      </c>
      <c r="BG112" s="233">
        <f>IF(N112="zákl. přenesená",J112,0)</f>
        <v>0</v>
      </c>
      <c r="BH112" s="233">
        <f>IF(N112="sníž. přenesená",J112,0)</f>
        <v>0</v>
      </c>
      <c r="BI112" s="233">
        <f>IF(N112="nulová",J112,0)</f>
        <v>0</v>
      </c>
      <c r="BJ112" s="24" t="s">
        <v>83</v>
      </c>
      <c r="BK112" s="233">
        <f>ROUND(I112*H112,2)</f>
        <v>0</v>
      </c>
      <c r="BL112" s="24" t="s">
        <v>154</v>
      </c>
      <c r="BM112" s="24" t="s">
        <v>194</v>
      </c>
    </row>
    <row r="113" s="1" customFormat="1">
      <c r="B113" s="46"/>
      <c r="C113" s="74"/>
      <c r="D113" s="234" t="s">
        <v>156</v>
      </c>
      <c r="E113" s="74"/>
      <c r="F113" s="235" t="s">
        <v>157</v>
      </c>
      <c r="G113" s="74"/>
      <c r="H113" s="74"/>
      <c r="I113" s="192"/>
      <c r="J113" s="74"/>
      <c r="K113" s="74"/>
      <c r="L113" s="72"/>
      <c r="M113" s="236"/>
      <c r="N113" s="47"/>
      <c r="O113" s="47"/>
      <c r="P113" s="47"/>
      <c r="Q113" s="47"/>
      <c r="R113" s="47"/>
      <c r="S113" s="47"/>
      <c r="T113" s="95"/>
      <c r="AT113" s="24" t="s">
        <v>156</v>
      </c>
      <c r="AU113" s="24" t="s">
        <v>85</v>
      </c>
    </row>
    <row r="114" s="11" customFormat="1">
      <c r="B114" s="237"/>
      <c r="C114" s="238"/>
      <c r="D114" s="234" t="s">
        <v>158</v>
      </c>
      <c r="E114" s="239" t="s">
        <v>23</v>
      </c>
      <c r="F114" s="240" t="s">
        <v>179</v>
      </c>
      <c r="G114" s="238"/>
      <c r="H114" s="239" t="s">
        <v>23</v>
      </c>
      <c r="I114" s="241"/>
      <c r="J114" s="238"/>
      <c r="K114" s="238"/>
      <c r="L114" s="242"/>
      <c r="M114" s="243"/>
      <c r="N114" s="244"/>
      <c r="O114" s="244"/>
      <c r="P114" s="244"/>
      <c r="Q114" s="244"/>
      <c r="R114" s="244"/>
      <c r="S114" s="244"/>
      <c r="T114" s="245"/>
      <c r="AT114" s="246" t="s">
        <v>158</v>
      </c>
      <c r="AU114" s="246" t="s">
        <v>85</v>
      </c>
      <c r="AV114" s="11" t="s">
        <v>83</v>
      </c>
      <c r="AW114" s="11" t="s">
        <v>39</v>
      </c>
      <c r="AX114" s="11" t="s">
        <v>76</v>
      </c>
      <c r="AY114" s="246" t="s">
        <v>147</v>
      </c>
    </row>
    <row r="115" s="12" customFormat="1">
      <c r="B115" s="247"/>
      <c r="C115" s="248"/>
      <c r="D115" s="234" t="s">
        <v>158</v>
      </c>
      <c r="E115" s="249" t="s">
        <v>23</v>
      </c>
      <c r="F115" s="250" t="s">
        <v>195</v>
      </c>
      <c r="G115" s="248"/>
      <c r="H115" s="251">
        <v>59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AT115" s="257" t="s">
        <v>158</v>
      </c>
      <c r="AU115" s="257" t="s">
        <v>85</v>
      </c>
      <c r="AV115" s="12" t="s">
        <v>85</v>
      </c>
      <c r="AW115" s="12" t="s">
        <v>39</v>
      </c>
      <c r="AX115" s="12" t="s">
        <v>76</v>
      </c>
      <c r="AY115" s="257" t="s">
        <v>147</v>
      </c>
    </row>
    <row r="116" s="13" customFormat="1">
      <c r="B116" s="258"/>
      <c r="C116" s="259"/>
      <c r="D116" s="234" t="s">
        <v>158</v>
      </c>
      <c r="E116" s="260" t="s">
        <v>23</v>
      </c>
      <c r="F116" s="261" t="s">
        <v>161</v>
      </c>
      <c r="G116" s="259"/>
      <c r="H116" s="262">
        <v>59</v>
      </c>
      <c r="I116" s="263"/>
      <c r="J116" s="259"/>
      <c r="K116" s="259"/>
      <c r="L116" s="264"/>
      <c r="M116" s="265"/>
      <c r="N116" s="266"/>
      <c r="O116" s="266"/>
      <c r="P116" s="266"/>
      <c r="Q116" s="266"/>
      <c r="R116" s="266"/>
      <c r="S116" s="266"/>
      <c r="T116" s="267"/>
      <c r="AT116" s="268" t="s">
        <v>158</v>
      </c>
      <c r="AU116" s="268" t="s">
        <v>85</v>
      </c>
      <c r="AV116" s="13" t="s">
        <v>154</v>
      </c>
      <c r="AW116" s="13" t="s">
        <v>39</v>
      </c>
      <c r="AX116" s="13" t="s">
        <v>83</v>
      </c>
      <c r="AY116" s="268" t="s">
        <v>147</v>
      </c>
    </row>
    <row r="117" s="1" customFormat="1" ht="16.5" customHeight="1">
      <c r="B117" s="46"/>
      <c r="C117" s="222" t="s">
        <v>196</v>
      </c>
      <c r="D117" s="222" t="s">
        <v>149</v>
      </c>
      <c r="E117" s="223" t="s">
        <v>197</v>
      </c>
      <c r="F117" s="224" t="s">
        <v>198</v>
      </c>
      <c r="G117" s="225" t="s">
        <v>188</v>
      </c>
      <c r="H117" s="226">
        <v>471</v>
      </c>
      <c r="I117" s="227"/>
      <c r="J117" s="228">
        <f>ROUND(I117*H117,2)</f>
        <v>0</v>
      </c>
      <c r="K117" s="224" t="s">
        <v>23</v>
      </c>
      <c r="L117" s="72"/>
      <c r="M117" s="229" t="s">
        <v>23</v>
      </c>
      <c r="N117" s="230" t="s">
        <v>47</v>
      </c>
      <c r="O117" s="47"/>
      <c r="P117" s="231">
        <f>O117*H117</f>
        <v>0</v>
      </c>
      <c r="Q117" s="231">
        <v>0</v>
      </c>
      <c r="R117" s="231">
        <f>Q117*H117</f>
        <v>0</v>
      </c>
      <c r="S117" s="231">
        <v>0</v>
      </c>
      <c r="T117" s="232">
        <f>S117*H117</f>
        <v>0</v>
      </c>
      <c r="AR117" s="24" t="s">
        <v>154</v>
      </c>
      <c r="AT117" s="24" t="s">
        <v>149</v>
      </c>
      <c r="AU117" s="24" t="s">
        <v>85</v>
      </c>
      <c r="AY117" s="24" t="s">
        <v>147</v>
      </c>
      <c r="BE117" s="233">
        <f>IF(N117="základní",J117,0)</f>
        <v>0</v>
      </c>
      <c r="BF117" s="233">
        <f>IF(N117="snížená",J117,0)</f>
        <v>0</v>
      </c>
      <c r="BG117" s="233">
        <f>IF(N117="zákl. přenesená",J117,0)</f>
        <v>0</v>
      </c>
      <c r="BH117" s="233">
        <f>IF(N117="sníž. přenesená",J117,0)</f>
        <v>0</v>
      </c>
      <c r="BI117" s="233">
        <f>IF(N117="nulová",J117,0)</f>
        <v>0</v>
      </c>
      <c r="BJ117" s="24" t="s">
        <v>83</v>
      </c>
      <c r="BK117" s="233">
        <f>ROUND(I117*H117,2)</f>
        <v>0</v>
      </c>
      <c r="BL117" s="24" t="s">
        <v>154</v>
      </c>
      <c r="BM117" s="24" t="s">
        <v>199</v>
      </c>
    </row>
    <row r="118" s="1" customFormat="1">
      <c r="B118" s="46"/>
      <c r="C118" s="74"/>
      <c r="D118" s="234" t="s">
        <v>156</v>
      </c>
      <c r="E118" s="74"/>
      <c r="F118" s="235" t="s">
        <v>157</v>
      </c>
      <c r="G118" s="74"/>
      <c r="H118" s="74"/>
      <c r="I118" s="192"/>
      <c r="J118" s="74"/>
      <c r="K118" s="74"/>
      <c r="L118" s="72"/>
      <c r="M118" s="236"/>
      <c r="N118" s="47"/>
      <c r="O118" s="47"/>
      <c r="P118" s="47"/>
      <c r="Q118" s="47"/>
      <c r="R118" s="47"/>
      <c r="S118" s="47"/>
      <c r="T118" s="95"/>
      <c r="AT118" s="24" t="s">
        <v>156</v>
      </c>
      <c r="AU118" s="24" t="s">
        <v>85</v>
      </c>
    </row>
    <row r="119" s="11" customFormat="1">
      <c r="B119" s="237"/>
      <c r="C119" s="238"/>
      <c r="D119" s="234" t="s">
        <v>158</v>
      </c>
      <c r="E119" s="239" t="s">
        <v>23</v>
      </c>
      <c r="F119" s="240" t="s">
        <v>179</v>
      </c>
      <c r="G119" s="238"/>
      <c r="H119" s="239" t="s">
        <v>23</v>
      </c>
      <c r="I119" s="241"/>
      <c r="J119" s="238"/>
      <c r="K119" s="238"/>
      <c r="L119" s="242"/>
      <c r="M119" s="243"/>
      <c r="N119" s="244"/>
      <c r="O119" s="244"/>
      <c r="P119" s="244"/>
      <c r="Q119" s="244"/>
      <c r="R119" s="244"/>
      <c r="S119" s="244"/>
      <c r="T119" s="245"/>
      <c r="AT119" s="246" t="s">
        <v>158</v>
      </c>
      <c r="AU119" s="246" t="s">
        <v>85</v>
      </c>
      <c r="AV119" s="11" t="s">
        <v>83</v>
      </c>
      <c r="AW119" s="11" t="s">
        <v>39</v>
      </c>
      <c r="AX119" s="11" t="s">
        <v>76</v>
      </c>
      <c r="AY119" s="246" t="s">
        <v>147</v>
      </c>
    </row>
    <row r="120" s="12" customFormat="1">
      <c r="B120" s="247"/>
      <c r="C120" s="248"/>
      <c r="D120" s="234" t="s">
        <v>158</v>
      </c>
      <c r="E120" s="249" t="s">
        <v>23</v>
      </c>
      <c r="F120" s="250" t="s">
        <v>190</v>
      </c>
      <c r="G120" s="248"/>
      <c r="H120" s="251">
        <v>471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AT120" s="257" t="s">
        <v>158</v>
      </c>
      <c r="AU120" s="257" t="s">
        <v>85</v>
      </c>
      <c r="AV120" s="12" t="s">
        <v>85</v>
      </c>
      <c r="AW120" s="12" t="s">
        <v>39</v>
      </c>
      <c r="AX120" s="12" t="s">
        <v>76</v>
      </c>
      <c r="AY120" s="257" t="s">
        <v>147</v>
      </c>
    </row>
    <row r="121" s="13" customFormat="1">
      <c r="B121" s="258"/>
      <c r="C121" s="259"/>
      <c r="D121" s="234" t="s">
        <v>158</v>
      </c>
      <c r="E121" s="260" t="s">
        <v>23</v>
      </c>
      <c r="F121" s="261" t="s">
        <v>161</v>
      </c>
      <c r="G121" s="259"/>
      <c r="H121" s="262">
        <v>471</v>
      </c>
      <c r="I121" s="263"/>
      <c r="J121" s="259"/>
      <c r="K121" s="259"/>
      <c r="L121" s="264"/>
      <c r="M121" s="265"/>
      <c r="N121" s="266"/>
      <c r="O121" s="266"/>
      <c r="P121" s="266"/>
      <c r="Q121" s="266"/>
      <c r="R121" s="266"/>
      <c r="S121" s="266"/>
      <c r="T121" s="267"/>
      <c r="AT121" s="268" t="s">
        <v>158</v>
      </c>
      <c r="AU121" s="268" t="s">
        <v>85</v>
      </c>
      <c r="AV121" s="13" t="s">
        <v>154</v>
      </c>
      <c r="AW121" s="13" t="s">
        <v>39</v>
      </c>
      <c r="AX121" s="13" t="s">
        <v>83</v>
      </c>
      <c r="AY121" s="268" t="s">
        <v>147</v>
      </c>
    </row>
    <row r="122" s="1" customFormat="1" ht="16.5" customHeight="1">
      <c r="B122" s="46"/>
      <c r="C122" s="222" t="s">
        <v>200</v>
      </c>
      <c r="D122" s="222" t="s">
        <v>149</v>
      </c>
      <c r="E122" s="223" t="s">
        <v>201</v>
      </c>
      <c r="F122" s="224" t="s">
        <v>202</v>
      </c>
      <c r="G122" s="225" t="s">
        <v>188</v>
      </c>
      <c r="H122" s="226">
        <v>57</v>
      </c>
      <c r="I122" s="227"/>
      <c r="J122" s="228">
        <f>ROUND(I122*H122,2)</f>
        <v>0</v>
      </c>
      <c r="K122" s="224" t="s">
        <v>23</v>
      </c>
      <c r="L122" s="72"/>
      <c r="M122" s="229" t="s">
        <v>23</v>
      </c>
      <c r="N122" s="230" t="s">
        <v>47</v>
      </c>
      <c r="O122" s="47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AR122" s="24" t="s">
        <v>154</v>
      </c>
      <c r="AT122" s="24" t="s">
        <v>149</v>
      </c>
      <c r="AU122" s="24" t="s">
        <v>85</v>
      </c>
      <c r="AY122" s="24" t="s">
        <v>147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24" t="s">
        <v>83</v>
      </c>
      <c r="BK122" s="233">
        <f>ROUND(I122*H122,2)</f>
        <v>0</v>
      </c>
      <c r="BL122" s="24" t="s">
        <v>154</v>
      </c>
      <c r="BM122" s="24" t="s">
        <v>203</v>
      </c>
    </row>
    <row r="123" s="1" customFormat="1">
      <c r="B123" s="46"/>
      <c r="C123" s="74"/>
      <c r="D123" s="234" t="s">
        <v>156</v>
      </c>
      <c r="E123" s="74"/>
      <c r="F123" s="235" t="s">
        <v>157</v>
      </c>
      <c r="G123" s="74"/>
      <c r="H123" s="74"/>
      <c r="I123" s="192"/>
      <c r="J123" s="74"/>
      <c r="K123" s="74"/>
      <c r="L123" s="72"/>
      <c r="M123" s="236"/>
      <c r="N123" s="47"/>
      <c r="O123" s="47"/>
      <c r="P123" s="47"/>
      <c r="Q123" s="47"/>
      <c r="R123" s="47"/>
      <c r="S123" s="47"/>
      <c r="T123" s="95"/>
      <c r="AT123" s="24" t="s">
        <v>156</v>
      </c>
      <c r="AU123" s="24" t="s">
        <v>85</v>
      </c>
    </row>
    <row r="124" s="11" customFormat="1">
      <c r="B124" s="237"/>
      <c r="C124" s="238"/>
      <c r="D124" s="234" t="s">
        <v>158</v>
      </c>
      <c r="E124" s="239" t="s">
        <v>23</v>
      </c>
      <c r="F124" s="240" t="s">
        <v>179</v>
      </c>
      <c r="G124" s="238"/>
      <c r="H124" s="239" t="s">
        <v>23</v>
      </c>
      <c r="I124" s="241"/>
      <c r="J124" s="238"/>
      <c r="K124" s="238"/>
      <c r="L124" s="242"/>
      <c r="M124" s="243"/>
      <c r="N124" s="244"/>
      <c r="O124" s="244"/>
      <c r="P124" s="244"/>
      <c r="Q124" s="244"/>
      <c r="R124" s="244"/>
      <c r="S124" s="244"/>
      <c r="T124" s="245"/>
      <c r="AT124" s="246" t="s">
        <v>158</v>
      </c>
      <c r="AU124" s="246" t="s">
        <v>85</v>
      </c>
      <c r="AV124" s="11" t="s">
        <v>83</v>
      </c>
      <c r="AW124" s="11" t="s">
        <v>39</v>
      </c>
      <c r="AX124" s="11" t="s">
        <v>76</v>
      </c>
      <c r="AY124" s="246" t="s">
        <v>147</v>
      </c>
    </row>
    <row r="125" s="12" customFormat="1">
      <c r="B125" s="247"/>
      <c r="C125" s="248"/>
      <c r="D125" s="234" t="s">
        <v>158</v>
      </c>
      <c r="E125" s="249" t="s">
        <v>23</v>
      </c>
      <c r="F125" s="250" t="s">
        <v>204</v>
      </c>
      <c r="G125" s="248"/>
      <c r="H125" s="251">
        <v>57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AT125" s="257" t="s">
        <v>158</v>
      </c>
      <c r="AU125" s="257" t="s">
        <v>85</v>
      </c>
      <c r="AV125" s="12" t="s">
        <v>85</v>
      </c>
      <c r="AW125" s="12" t="s">
        <v>39</v>
      </c>
      <c r="AX125" s="12" t="s">
        <v>76</v>
      </c>
      <c r="AY125" s="257" t="s">
        <v>147</v>
      </c>
    </row>
    <row r="126" s="13" customFormat="1">
      <c r="B126" s="258"/>
      <c r="C126" s="259"/>
      <c r="D126" s="234" t="s">
        <v>158</v>
      </c>
      <c r="E126" s="260" t="s">
        <v>23</v>
      </c>
      <c r="F126" s="261" t="s">
        <v>161</v>
      </c>
      <c r="G126" s="259"/>
      <c r="H126" s="262">
        <v>57</v>
      </c>
      <c r="I126" s="263"/>
      <c r="J126" s="259"/>
      <c r="K126" s="259"/>
      <c r="L126" s="264"/>
      <c r="M126" s="265"/>
      <c r="N126" s="266"/>
      <c r="O126" s="266"/>
      <c r="P126" s="266"/>
      <c r="Q126" s="266"/>
      <c r="R126" s="266"/>
      <c r="S126" s="266"/>
      <c r="T126" s="267"/>
      <c r="AT126" s="268" t="s">
        <v>158</v>
      </c>
      <c r="AU126" s="268" t="s">
        <v>85</v>
      </c>
      <c r="AV126" s="13" t="s">
        <v>154</v>
      </c>
      <c r="AW126" s="13" t="s">
        <v>39</v>
      </c>
      <c r="AX126" s="13" t="s">
        <v>83</v>
      </c>
      <c r="AY126" s="268" t="s">
        <v>147</v>
      </c>
    </row>
    <row r="127" s="1" customFormat="1" ht="16.5" customHeight="1">
      <c r="B127" s="46"/>
      <c r="C127" s="222" t="s">
        <v>205</v>
      </c>
      <c r="D127" s="222" t="s">
        <v>149</v>
      </c>
      <c r="E127" s="223" t="s">
        <v>206</v>
      </c>
      <c r="F127" s="224" t="s">
        <v>207</v>
      </c>
      <c r="G127" s="225" t="s">
        <v>188</v>
      </c>
      <c r="H127" s="226">
        <v>1</v>
      </c>
      <c r="I127" s="227"/>
      <c r="J127" s="228">
        <f>ROUND(I127*H127,2)</f>
        <v>0</v>
      </c>
      <c r="K127" s="224" t="s">
        <v>23</v>
      </c>
      <c r="L127" s="72"/>
      <c r="M127" s="229" t="s">
        <v>23</v>
      </c>
      <c r="N127" s="230" t="s">
        <v>47</v>
      </c>
      <c r="O127" s="47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AR127" s="24" t="s">
        <v>154</v>
      </c>
      <c r="AT127" s="24" t="s">
        <v>149</v>
      </c>
      <c r="AU127" s="24" t="s">
        <v>85</v>
      </c>
      <c r="AY127" s="24" t="s">
        <v>147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24" t="s">
        <v>83</v>
      </c>
      <c r="BK127" s="233">
        <f>ROUND(I127*H127,2)</f>
        <v>0</v>
      </c>
      <c r="BL127" s="24" t="s">
        <v>154</v>
      </c>
      <c r="BM127" s="24" t="s">
        <v>208</v>
      </c>
    </row>
    <row r="128" s="1" customFormat="1">
      <c r="B128" s="46"/>
      <c r="C128" s="74"/>
      <c r="D128" s="234" t="s">
        <v>156</v>
      </c>
      <c r="E128" s="74"/>
      <c r="F128" s="235" t="s">
        <v>157</v>
      </c>
      <c r="G128" s="74"/>
      <c r="H128" s="74"/>
      <c r="I128" s="192"/>
      <c r="J128" s="74"/>
      <c r="K128" s="74"/>
      <c r="L128" s="72"/>
      <c r="M128" s="236"/>
      <c r="N128" s="47"/>
      <c r="O128" s="47"/>
      <c r="P128" s="47"/>
      <c r="Q128" s="47"/>
      <c r="R128" s="47"/>
      <c r="S128" s="47"/>
      <c r="T128" s="95"/>
      <c r="AT128" s="24" t="s">
        <v>156</v>
      </c>
      <c r="AU128" s="24" t="s">
        <v>85</v>
      </c>
    </row>
    <row r="129" s="11" customFormat="1">
      <c r="B129" s="237"/>
      <c r="C129" s="238"/>
      <c r="D129" s="234" t="s">
        <v>158</v>
      </c>
      <c r="E129" s="239" t="s">
        <v>23</v>
      </c>
      <c r="F129" s="240" t="s">
        <v>179</v>
      </c>
      <c r="G129" s="238"/>
      <c r="H129" s="239" t="s">
        <v>23</v>
      </c>
      <c r="I129" s="241"/>
      <c r="J129" s="238"/>
      <c r="K129" s="238"/>
      <c r="L129" s="242"/>
      <c r="M129" s="243"/>
      <c r="N129" s="244"/>
      <c r="O129" s="244"/>
      <c r="P129" s="244"/>
      <c r="Q129" s="244"/>
      <c r="R129" s="244"/>
      <c r="S129" s="244"/>
      <c r="T129" s="245"/>
      <c r="AT129" s="246" t="s">
        <v>158</v>
      </c>
      <c r="AU129" s="246" t="s">
        <v>85</v>
      </c>
      <c r="AV129" s="11" t="s">
        <v>83</v>
      </c>
      <c r="AW129" s="11" t="s">
        <v>39</v>
      </c>
      <c r="AX129" s="11" t="s">
        <v>76</v>
      </c>
      <c r="AY129" s="246" t="s">
        <v>147</v>
      </c>
    </row>
    <row r="130" s="12" customFormat="1">
      <c r="B130" s="247"/>
      <c r="C130" s="248"/>
      <c r="D130" s="234" t="s">
        <v>158</v>
      </c>
      <c r="E130" s="249" t="s">
        <v>23</v>
      </c>
      <c r="F130" s="250" t="s">
        <v>209</v>
      </c>
      <c r="G130" s="248"/>
      <c r="H130" s="251">
        <v>1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AT130" s="257" t="s">
        <v>158</v>
      </c>
      <c r="AU130" s="257" t="s">
        <v>85</v>
      </c>
      <c r="AV130" s="12" t="s">
        <v>85</v>
      </c>
      <c r="AW130" s="12" t="s">
        <v>39</v>
      </c>
      <c r="AX130" s="12" t="s">
        <v>76</v>
      </c>
      <c r="AY130" s="257" t="s">
        <v>147</v>
      </c>
    </row>
    <row r="131" s="13" customFormat="1">
      <c r="B131" s="258"/>
      <c r="C131" s="259"/>
      <c r="D131" s="234" t="s">
        <v>158</v>
      </c>
      <c r="E131" s="260" t="s">
        <v>23</v>
      </c>
      <c r="F131" s="261" t="s">
        <v>161</v>
      </c>
      <c r="G131" s="259"/>
      <c r="H131" s="262">
        <v>1</v>
      </c>
      <c r="I131" s="263"/>
      <c r="J131" s="259"/>
      <c r="K131" s="259"/>
      <c r="L131" s="264"/>
      <c r="M131" s="265"/>
      <c r="N131" s="266"/>
      <c r="O131" s="266"/>
      <c r="P131" s="266"/>
      <c r="Q131" s="266"/>
      <c r="R131" s="266"/>
      <c r="S131" s="266"/>
      <c r="T131" s="267"/>
      <c r="AT131" s="268" t="s">
        <v>158</v>
      </c>
      <c r="AU131" s="268" t="s">
        <v>85</v>
      </c>
      <c r="AV131" s="13" t="s">
        <v>154</v>
      </c>
      <c r="AW131" s="13" t="s">
        <v>39</v>
      </c>
      <c r="AX131" s="13" t="s">
        <v>83</v>
      </c>
      <c r="AY131" s="268" t="s">
        <v>147</v>
      </c>
    </row>
    <row r="132" s="1" customFormat="1" ht="16.5" customHeight="1">
      <c r="B132" s="46"/>
      <c r="C132" s="222" t="s">
        <v>210</v>
      </c>
      <c r="D132" s="222" t="s">
        <v>149</v>
      </c>
      <c r="E132" s="223" t="s">
        <v>211</v>
      </c>
      <c r="F132" s="224" t="s">
        <v>212</v>
      </c>
      <c r="G132" s="225" t="s">
        <v>188</v>
      </c>
      <c r="H132" s="226">
        <v>1</v>
      </c>
      <c r="I132" s="227"/>
      <c r="J132" s="228">
        <f>ROUND(I132*H132,2)</f>
        <v>0</v>
      </c>
      <c r="K132" s="224" t="s">
        <v>23</v>
      </c>
      <c r="L132" s="72"/>
      <c r="M132" s="229" t="s">
        <v>23</v>
      </c>
      <c r="N132" s="230" t="s">
        <v>47</v>
      </c>
      <c r="O132" s="47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AR132" s="24" t="s">
        <v>154</v>
      </c>
      <c r="AT132" s="24" t="s">
        <v>149</v>
      </c>
      <c r="AU132" s="24" t="s">
        <v>85</v>
      </c>
      <c r="AY132" s="24" t="s">
        <v>147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24" t="s">
        <v>83</v>
      </c>
      <c r="BK132" s="233">
        <f>ROUND(I132*H132,2)</f>
        <v>0</v>
      </c>
      <c r="BL132" s="24" t="s">
        <v>154</v>
      </c>
      <c r="BM132" s="24" t="s">
        <v>213</v>
      </c>
    </row>
    <row r="133" s="1" customFormat="1">
      <c r="B133" s="46"/>
      <c r="C133" s="74"/>
      <c r="D133" s="234" t="s">
        <v>156</v>
      </c>
      <c r="E133" s="74"/>
      <c r="F133" s="235" t="s">
        <v>157</v>
      </c>
      <c r="G133" s="74"/>
      <c r="H133" s="74"/>
      <c r="I133" s="192"/>
      <c r="J133" s="74"/>
      <c r="K133" s="74"/>
      <c r="L133" s="72"/>
      <c r="M133" s="236"/>
      <c r="N133" s="47"/>
      <c r="O133" s="47"/>
      <c r="P133" s="47"/>
      <c r="Q133" s="47"/>
      <c r="R133" s="47"/>
      <c r="S133" s="47"/>
      <c r="T133" s="95"/>
      <c r="AT133" s="24" t="s">
        <v>156</v>
      </c>
      <c r="AU133" s="24" t="s">
        <v>85</v>
      </c>
    </row>
    <row r="134" s="11" customFormat="1">
      <c r="B134" s="237"/>
      <c r="C134" s="238"/>
      <c r="D134" s="234" t="s">
        <v>158</v>
      </c>
      <c r="E134" s="239" t="s">
        <v>23</v>
      </c>
      <c r="F134" s="240" t="s">
        <v>179</v>
      </c>
      <c r="G134" s="238"/>
      <c r="H134" s="239" t="s">
        <v>23</v>
      </c>
      <c r="I134" s="241"/>
      <c r="J134" s="238"/>
      <c r="K134" s="238"/>
      <c r="L134" s="242"/>
      <c r="M134" s="243"/>
      <c r="N134" s="244"/>
      <c r="O134" s="244"/>
      <c r="P134" s="244"/>
      <c r="Q134" s="244"/>
      <c r="R134" s="244"/>
      <c r="S134" s="244"/>
      <c r="T134" s="245"/>
      <c r="AT134" s="246" t="s">
        <v>158</v>
      </c>
      <c r="AU134" s="246" t="s">
        <v>85</v>
      </c>
      <c r="AV134" s="11" t="s">
        <v>83</v>
      </c>
      <c r="AW134" s="11" t="s">
        <v>39</v>
      </c>
      <c r="AX134" s="11" t="s">
        <v>76</v>
      </c>
      <c r="AY134" s="246" t="s">
        <v>147</v>
      </c>
    </row>
    <row r="135" s="12" customFormat="1">
      <c r="B135" s="247"/>
      <c r="C135" s="248"/>
      <c r="D135" s="234" t="s">
        <v>158</v>
      </c>
      <c r="E135" s="249" t="s">
        <v>23</v>
      </c>
      <c r="F135" s="250" t="s">
        <v>209</v>
      </c>
      <c r="G135" s="248"/>
      <c r="H135" s="251">
        <v>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AT135" s="257" t="s">
        <v>158</v>
      </c>
      <c r="AU135" s="257" t="s">
        <v>85</v>
      </c>
      <c r="AV135" s="12" t="s">
        <v>85</v>
      </c>
      <c r="AW135" s="12" t="s">
        <v>39</v>
      </c>
      <c r="AX135" s="12" t="s">
        <v>76</v>
      </c>
      <c r="AY135" s="257" t="s">
        <v>147</v>
      </c>
    </row>
    <row r="136" s="13" customFormat="1">
      <c r="B136" s="258"/>
      <c r="C136" s="259"/>
      <c r="D136" s="234" t="s">
        <v>158</v>
      </c>
      <c r="E136" s="260" t="s">
        <v>23</v>
      </c>
      <c r="F136" s="261" t="s">
        <v>161</v>
      </c>
      <c r="G136" s="259"/>
      <c r="H136" s="262">
        <v>1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AT136" s="268" t="s">
        <v>158</v>
      </c>
      <c r="AU136" s="268" t="s">
        <v>85</v>
      </c>
      <c r="AV136" s="13" t="s">
        <v>154</v>
      </c>
      <c r="AW136" s="13" t="s">
        <v>39</v>
      </c>
      <c r="AX136" s="13" t="s">
        <v>83</v>
      </c>
      <c r="AY136" s="268" t="s">
        <v>147</v>
      </c>
    </row>
    <row r="137" s="1" customFormat="1" ht="25.5" customHeight="1">
      <c r="B137" s="46"/>
      <c r="C137" s="222" t="s">
        <v>214</v>
      </c>
      <c r="D137" s="222" t="s">
        <v>149</v>
      </c>
      <c r="E137" s="223" t="s">
        <v>215</v>
      </c>
      <c r="F137" s="224" t="s">
        <v>216</v>
      </c>
      <c r="G137" s="225" t="s">
        <v>188</v>
      </c>
      <c r="H137" s="226">
        <v>471</v>
      </c>
      <c r="I137" s="227"/>
      <c r="J137" s="228">
        <f>ROUND(I137*H137,2)</f>
        <v>0</v>
      </c>
      <c r="K137" s="224" t="s">
        <v>23</v>
      </c>
      <c r="L137" s="72"/>
      <c r="M137" s="229" t="s">
        <v>23</v>
      </c>
      <c r="N137" s="230" t="s">
        <v>47</v>
      </c>
      <c r="O137" s="47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AR137" s="24" t="s">
        <v>154</v>
      </c>
      <c r="AT137" s="24" t="s">
        <v>149</v>
      </c>
      <c r="AU137" s="24" t="s">
        <v>85</v>
      </c>
      <c r="AY137" s="24" t="s">
        <v>147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24" t="s">
        <v>83</v>
      </c>
      <c r="BK137" s="233">
        <f>ROUND(I137*H137,2)</f>
        <v>0</v>
      </c>
      <c r="BL137" s="24" t="s">
        <v>154</v>
      </c>
      <c r="BM137" s="24" t="s">
        <v>217</v>
      </c>
    </row>
    <row r="138" s="1" customFormat="1">
      <c r="B138" s="46"/>
      <c r="C138" s="74"/>
      <c r="D138" s="234" t="s">
        <v>156</v>
      </c>
      <c r="E138" s="74"/>
      <c r="F138" s="235" t="s">
        <v>157</v>
      </c>
      <c r="G138" s="74"/>
      <c r="H138" s="74"/>
      <c r="I138" s="192"/>
      <c r="J138" s="74"/>
      <c r="K138" s="74"/>
      <c r="L138" s="72"/>
      <c r="M138" s="236"/>
      <c r="N138" s="47"/>
      <c r="O138" s="47"/>
      <c r="P138" s="47"/>
      <c r="Q138" s="47"/>
      <c r="R138" s="47"/>
      <c r="S138" s="47"/>
      <c r="T138" s="95"/>
      <c r="AT138" s="24" t="s">
        <v>156</v>
      </c>
      <c r="AU138" s="24" t="s">
        <v>85</v>
      </c>
    </row>
    <row r="139" s="11" customFormat="1">
      <c r="B139" s="237"/>
      <c r="C139" s="238"/>
      <c r="D139" s="234" t="s">
        <v>158</v>
      </c>
      <c r="E139" s="239" t="s">
        <v>23</v>
      </c>
      <c r="F139" s="240" t="s">
        <v>218</v>
      </c>
      <c r="G139" s="238"/>
      <c r="H139" s="239" t="s">
        <v>23</v>
      </c>
      <c r="I139" s="241"/>
      <c r="J139" s="238"/>
      <c r="K139" s="238"/>
      <c r="L139" s="242"/>
      <c r="M139" s="243"/>
      <c r="N139" s="244"/>
      <c r="O139" s="244"/>
      <c r="P139" s="244"/>
      <c r="Q139" s="244"/>
      <c r="R139" s="244"/>
      <c r="S139" s="244"/>
      <c r="T139" s="245"/>
      <c r="AT139" s="246" t="s">
        <v>158</v>
      </c>
      <c r="AU139" s="246" t="s">
        <v>85</v>
      </c>
      <c r="AV139" s="11" t="s">
        <v>83</v>
      </c>
      <c r="AW139" s="11" t="s">
        <v>39</v>
      </c>
      <c r="AX139" s="11" t="s">
        <v>76</v>
      </c>
      <c r="AY139" s="246" t="s">
        <v>147</v>
      </c>
    </row>
    <row r="140" s="12" customFormat="1">
      <c r="B140" s="247"/>
      <c r="C140" s="248"/>
      <c r="D140" s="234" t="s">
        <v>158</v>
      </c>
      <c r="E140" s="249" t="s">
        <v>23</v>
      </c>
      <c r="F140" s="250" t="s">
        <v>190</v>
      </c>
      <c r="G140" s="248"/>
      <c r="H140" s="251">
        <v>471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AT140" s="257" t="s">
        <v>158</v>
      </c>
      <c r="AU140" s="257" t="s">
        <v>85</v>
      </c>
      <c r="AV140" s="12" t="s">
        <v>85</v>
      </c>
      <c r="AW140" s="12" t="s">
        <v>39</v>
      </c>
      <c r="AX140" s="12" t="s">
        <v>76</v>
      </c>
      <c r="AY140" s="257" t="s">
        <v>147</v>
      </c>
    </row>
    <row r="141" s="13" customFormat="1">
      <c r="B141" s="258"/>
      <c r="C141" s="259"/>
      <c r="D141" s="234" t="s">
        <v>158</v>
      </c>
      <c r="E141" s="260" t="s">
        <v>23</v>
      </c>
      <c r="F141" s="261" t="s">
        <v>161</v>
      </c>
      <c r="G141" s="259"/>
      <c r="H141" s="262">
        <v>471</v>
      </c>
      <c r="I141" s="263"/>
      <c r="J141" s="259"/>
      <c r="K141" s="259"/>
      <c r="L141" s="264"/>
      <c r="M141" s="265"/>
      <c r="N141" s="266"/>
      <c r="O141" s="266"/>
      <c r="P141" s="266"/>
      <c r="Q141" s="266"/>
      <c r="R141" s="266"/>
      <c r="S141" s="266"/>
      <c r="T141" s="267"/>
      <c r="AT141" s="268" t="s">
        <v>158</v>
      </c>
      <c r="AU141" s="268" t="s">
        <v>85</v>
      </c>
      <c r="AV141" s="13" t="s">
        <v>154</v>
      </c>
      <c r="AW141" s="13" t="s">
        <v>39</v>
      </c>
      <c r="AX141" s="13" t="s">
        <v>83</v>
      </c>
      <c r="AY141" s="268" t="s">
        <v>147</v>
      </c>
    </row>
    <row r="142" s="1" customFormat="1" ht="25.5" customHeight="1">
      <c r="B142" s="46"/>
      <c r="C142" s="222" t="s">
        <v>219</v>
      </c>
      <c r="D142" s="222" t="s">
        <v>149</v>
      </c>
      <c r="E142" s="223" t="s">
        <v>220</v>
      </c>
      <c r="F142" s="224" t="s">
        <v>221</v>
      </c>
      <c r="G142" s="225" t="s">
        <v>188</v>
      </c>
      <c r="H142" s="226">
        <v>57</v>
      </c>
      <c r="I142" s="227"/>
      <c r="J142" s="228">
        <f>ROUND(I142*H142,2)</f>
        <v>0</v>
      </c>
      <c r="K142" s="224" t="s">
        <v>23</v>
      </c>
      <c r="L142" s="72"/>
      <c r="M142" s="229" t="s">
        <v>23</v>
      </c>
      <c r="N142" s="230" t="s">
        <v>47</v>
      </c>
      <c r="O142" s="47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AR142" s="24" t="s">
        <v>154</v>
      </c>
      <c r="AT142" s="24" t="s">
        <v>149</v>
      </c>
      <c r="AU142" s="24" t="s">
        <v>85</v>
      </c>
      <c r="AY142" s="24" t="s">
        <v>147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24" t="s">
        <v>83</v>
      </c>
      <c r="BK142" s="233">
        <f>ROUND(I142*H142,2)</f>
        <v>0</v>
      </c>
      <c r="BL142" s="24" t="s">
        <v>154</v>
      </c>
      <c r="BM142" s="24" t="s">
        <v>222</v>
      </c>
    </row>
    <row r="143" s="1" customFormat="1">
      <c r="B143" s="46"/>
      <c r="C143" s="74"/>
      <c r="D143" s="234" t="s">
        <v>156</v>
      </c>
      <c r="E143" s="74"/>
      <c r="F143" s="235" t="s">
        <v>157</v>
      </c>
      <c r="G143" s="74"/>
      <c r="H143" s="74"/>
      <c r="I143" s="192"/>
      <c r="J143" s="74"/>
      <c r="K143" s="74"/>
      <c r="L143" s="72"/>
      <c r="M143" s="236"/>
      <c r="N143" s="47"/>
      <c r="O143" s="47"/>
      <c r="P143" s="47"/>
      <c r="Q143" s="47"/>
      <c r="R143" s="47"/>
      <c r="S143" s="47"/>
      <c r="T143" s="95"/>
      <c r="AT143" s="24" t="s">
        <v>156</v>
      </c>
      <c r="AU143" s="24" t="s">
        <v>85</v>
      </c>
    </row>
    <row r="144" s="11" customFormat="1">
      <c r="B144" s="237"/>
      <c r="C144" s="238"/>
      <c r="D144" s="234" t="s">
        <v>158</v>
      </c>
      <c r="E144" s="239" t="s">
        <v>23</v>
      </c>
      <c r="F144" s="240" t="s">
        <v>218</v>
      </c>
      <c r="G144" s="238"/>
      <c r="H144" s="239" t="s">
        <v>23</v>
      </c>
      <c r="I144" s="241"/>
      <c r="J144" s="238"/>
      <c r="K144" s="238"/>
      <c r="L144" s="242"/>
      <c r="M144" s="243"/>
      <c r="N144" s="244"/>
      <c r="O144" s="244"/>
      <c r="P144" s="244"/>
      <c r="Q144" s="244"/>
      <c r="R144" s="244"/>
      <c r="S144" s="244"/>
      <c r="T144" s="245"/>
      <c r="AT144" s="246" t="s">
        <v>158</v>
      </c>
      <c r="AU144" s="246" t="s">
        <v>85</v>
      </c>
      <c r="AV144" s="11" t="s">
        <v>83</v>
      </c>
      <c r="AW144" s="11" t="s">
        <v>39</v>
      </c>
      <c r="AX144" s="11" t="s">
        <v>76</v>
      </c>
      <c r="AY144" s="246" t="s">
        <v>147</v>
      </c>
    </row>
    <row r="145" s="12" customFormat="1">
      <c r="B145" s="247"/>
      <c r="C145" s="248"/>
      <c r="D145" s="234" t="s">
        <v>158</v>
      </c>
      <c r="E145" s="249" t="s">
        <v>23</v>
      </c>
      <c r="F145" s="250" t="s">
        <v>204</v>
      </c>
      <c r="G145" s="248"/>
      <c r="H145" s="251">
        <v>57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AT145" s="257" t="s">
        <v>158</v>
      </c>
      <c r="AU145" s="257" t="s">
        <v>85</v>
      </c>
      <c r="AV145" s="12" t="s">
        <v>85</v>
      </c>
      <c r="AW145" s="12" t="s">
        <v>39</v>
      </c>
      <c r="AX145" s="12" t="s">
        <v>76</v>
      </c>
      <c r="AY145" s="257" t="s">
        <v>147</v>
      </c>
    </row>
    <row r="146" s="13" customFormat="1">
      <c r="B146" s="258"/>
      <c r="C146" s="259"/>
      <c r="D146" s="234" t="s">
        <v>158</v>
      </c>
      <c r="E146" s="260" t="s">
        <v>23</v>
      </c>
      <c r="F146" s="261" t="s">
        <v>161</v>
      </c>
      <c r="G146" s="259"/>
      <c r="H146" s="262">
        <v>57</v>
      </c>
      <c r="I146" s="263"/>
      <c r="J146" s="259"/>
      <c r="K146" s="259"/>
      <c r="L146" s="264"/>
      <c r="M146" s="265"/>
      <c r="N146" s="266"/>
      <c r="O146" s="266"/>
      <c r="P146" s="266"/>
      <c r="Q146" s="266"/>
      <c r="R146" s="266"/>
      <c r="S146" s="266"/>
      <c r="T146" s="267"/>
      <c r="AT146" s="268" t="s">
        <v>158</v>
      </c>
      <c r="AU146" s="268" t="s">
        <v>85</v>
      </c>
      <c r="AV146" s="13" t="s">
        <v>154</v>
      </c>
      <c r="AW146" s="13" t="s">
        <v>39</v>
      </c>
      <c r="AX146" s="13" t="s">
        <v>83</v>
      </c>
      <c r="AY146" s="268" t="s">
        <v>147</v>
      </c>
    </row>
    <row r="147" s="1" customFormat="1" ht="25.5" customHeight="1">
      <c r="B147" s="46"/>
      <c r="C147" s="222" t="s">
        <v>10</v>
      </c>
      <c r="D147" s="222" t="s">
        <v>149</v>
      </c>
      <c r="E147" s="223" t="s">
        <v>223</v>
      </c>
      <c r="F147" s="224" t="s">
        <v>224</v>
      </c>
      <c r="G147" s="225" t="s">
        <v>188</v>
      </c>
      <c r="H147" s="226">
        <v>1</v>
      </c>
      <c r="I147" s="227"/>
      <c r="J147" s="228">
        <f>ROUND(I147*H147,2)</f>
        <v>0</v>
      </c>
      <c r="K147" s="224" t="s">
        <v>23</v>
      </c>
      <c r="L147" s="72"/>
      <c r="M147" s="229" t="s">
        <v>23</v>
      </c>
      <c r="N147" s="230" t="s">
        <v>47</v>
      </c>
      <c r="O147" s="47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AR147" s="24" t="s">
        <v>154</v>
      </c>
      <c r="AT147" s="24" t="s">
        <v>149</v>
      </c>
      <c r="AU147" s="24" t="s">
        <v>85</v>
      </c>
      <c r="AY147" s="24" t="s">
        <v>147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24" t="s">
        <v>83</v>
      </c>
      <c r="BK147" s="233">
        <f>ROUND(I147*H147,2)</f>
        <v>0</v>
      </c>
      <c r="BL147" s="24" t="s">
        <v>154</v>
      </c>
      <c r="BM147" s="24" t="s">
        <v>225</v>
      </c>
    </row>
    <row r="148" s="1" customFormat="1">
      <c r="B148" s="46"/>
      <c r="C148" s="74"/>
      <c r="D148" s="234" t="s">
        <v>156</v>
      </c>
      <c r="E148" s="74"/>
      <c r="F148" s="235" t="s">
        <v>157</v>
      </c>
      <c r="G148" s="74"/>
      <c r="H148" s="74"/>
      <c r="I148" s="192"/>
      <c r="J148" s="74"/>
      <c r="K148" s="74"/>
      <c r="L148" s="72"/>
      <c r="M148" s="236"/>
      <c r="N148" s="47"/>
      <c r="O148" s="47"/>
      <c r="P148" s="47"/>
      <c r="Q148" s="47"/>
      <c r="R148" s="47"/>
      <c r="S148" s="47"/>
      <c r="T148" s="95"/>
      <c r="AT148" s="24" t="s">
        <v>156</v>
      </c>
      <c r="AU148" s="24" t="s">
        <v>85</v>
      </c>
    </row>
    <row r="149" s="11" customFormat="1">
      <c r="B149" s="237"/>
      <c r="C149" s="238"/>
      <c r="D149" s="234" t="s">
        <v>158</v>
      </c>
      <c r="E149" s="239" t="s">
        <v>23</v>
      </c>
      <c r="F149" s="240" t="s">
        <v>218</v>
      </c>
      <c r="G149" s="238"/>
      <c r="H149" s="239" t="s">
        <v>23</v>
      </c>
      <c r="I149" s="241"/>
      <c r="J149" s="238"/>
      <c r="K149" s="238"/>
      <c r="L149" s="242"/>
      <c r="M149" s="243"/>
      <c r="N149" s="244"/>
      <c r="O149" s="244"/>
      <c r="P149" s="244"/>
      <c r="Q149" s="244"/>
      <c r="R149" s="244"/>
      <c r="S149" s="244"/>
      <c r="T149" s="245"/>
      <c r="AT149" s="246" t="s">
        <v>158</v>
      </c>
      <c r="AU149" s="246" t="s">
        <v>85</v>
      </c>
      <c r="AV149" s="11" t="s">
        <v>83</v>
      </c>
      <c r="AW149" s="11" t="s">
        <v>39</v>
      </c>
      <c r="AX149" s="11" t="s">
        <v>76</v>
      </c>
      <c r="AY149" s="246" t="s">
        <v>147</v>
      </c>
    </row>
    <row r="150" s="12" customFormat="1">
      <c r="B150" s="247"/>
      <c r="C150" s="248"/>
      <c r="D150" s="234" t="s">
        <v>158</v>
      </c>
      <c r="E150" s="249" t="s">
        <v>23</v>
      </c>
      <c r="F150" s="250" t="s">
        <v>209</v>
      </c>
      <c r="G150" s="248"/>
      <c r="H150" s="251">
        <v>1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AT150" s="257" t="s">
        <v>158</v>
      </c>
      <c r="AU150" s="257" t="s">
        <v>85</v>
      </c>
      <c r="AV150" s="12" t="s">
        <v>85</v>
      </c>
      <c r="AW150" s="12" t="s">
        <v>39</v>
      </c>
      <c r="AX150" s="12" t="s">
        <v>76</v>
      </c>
      <c r="AY150" s="257" t="s">
        <v>147</v>
      </c>
    </row>
    <row r="151" s="13" customFormat="1">
      <c r="B151" s="258"/>
      <c r="C151" s="259"/>
      <c r="D151" s="234" t="s">
        <v>158</v>
      </c>
      <c r="E151" s="260" t="s">
        <v>23</v>
      </c>
      <c r="F151" s="261" t="s">
        <v>161</v>
      </c>
      <c r="G151" s="259"/>
      <c r="H151" s="262">
        <v>1</v>
      </c>
      <c r="I151" s="263"/>
      <c r="J151" s="259"/>
      <c r="K151" s="259"/>
      <c r="L151" s="264"/>
      <c r="M151" s="265"/>
      <c r="N151" s="266"/>
      <c r="O151" s="266"/>
      <c r="P151" s="266"/>
      <c r="Q151" s="266"/>
      <c r="R151" s="266"/>
      <c r="S151" s="266"/>
      <c r="T151" s="267"/>
      <c r="AT151" s="268" t="s">
        <v>158</v>
      </c>
      <c r="AU151" s="268" t="s">
        <v>85</v>
      </c>
      <c r="AV151" s="13" t="s">
        <v>154</v>
      </c>
      <c r="AW151" s="13" t="s">
        <v>39</v>
      </c>
      <c r="AX151" s="13" t="s">
        <v>83</v>
      </c>
      <c r="AY151" s="268" t="s">
        <v>147</v>
      </c>
    </row>
    <row r="152" s="1" customFormat="1" ht="25.5" customHeight="1">
      <c r="B152" s="46"/>
      <c r="C152" s="222" t="s">
        <v>226</v>
      </c>
      <c r="D152" s="222" t="s">
        <v>149</v>
      </c>
      <c r="E152" s="223" t="s">
        <v>227</v>
      </c>
      <c r="F152" s="224" t="s">
        <v>228</v>
      </c>
      <c r="G152" s="225" t="s">
        <v>188</v>
      </c>
      <c r="H152" s="226">
        <v>1</v>
      </c>
      <c r="I152" s="227"/>
      <c r="J152" s="228">
        <f>ROUND(I152*H152,2)</f>
        <v>0</v>
      </c>
      <c r="K152" s="224" t="s">
        <v>23</v>
      </c>
      <c r="L152" s="72"/>
      <c r="M152" s="229" t="s">
        <v>23</v>
      </c>
      <c r="N152" s="230" t="s">
        <v>47</v>
      </c>
      <c r="O152" s="47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AR152" s="24" t="s">
        <v>154</v>
      </c>
      <c r="AT152" s="24" t="s">
        <v>149</v>
      </c>
      <c r="AU152" s="24" t="s">
        <v>85</v>
      </c>
      <c r="AY152" s="24" t="s">
        <v>147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24" t="s">
        <v>83</v>
      </c>
      <c r="BK152" s="233">
        <f>ROUND(I152*H152,2)</f>
        <v>0</v>
      </c>
      <c r="BL152" s="24" t="s">
        <v>154</v>
      </c>
      <c r="BM152" s="24" t="s">
        <v>229</v>
      </c>
    </row>
    <row r="153" s="1" customFormat="1">
      <c r="B153" s="46"/>
      <c r="C153" s="74"/>
      <c r="D153" s="234" t="s">
        <v>156</v>
      </c>
      <c r="E153" s="74"/>
      <c r="F153" s="235" t="s">
        <v>157</v>
      </c>
      <c r="G153" s="74"/>
      <c r="H153" s="74"/>
      <c r="I153" s="192"/>
      <c r="J153" s="74"/>
      <c r="K153" s="74"/>
      <c r="L153" s="72"/>
      <c r="M153" s="236"/>
      <c r="N153" s="47"/>
      <c r="O153" s="47"/>
      <c r="P153" s="47"/>
      <c r="Q153" s="47"/>
      <c r="R153" s="47"/>
      <c r="S153" s="47"/>
      <c r="T153" s="95"/>
      <c r="AT153" s="24" t="s">
        <v>156</v>
      </c>
      <c r="AU153" s="24" t="s">
        <v>85</v>
      </c>
    </row>
    <row r="154" s="11" customFormat="1">
      <c r="B154" s="237"/>
      <c r="C154" s="238"/>
      <c r="D154" s="234" t="s">
        <v>158</v>
      </c>
      <c r="E154" s="239" t="s">
        <v>23</v>
      </c>
      <c r="F154" s="240" t="s">
        <v>218</v>
      </c>
      <c r="G154" s="238"/>
      <c r="H154" s="239" t="s">
        <v>23</v>
      </c>
      <c r="I154" s="241"/>
      <c r="J154" s="238"/>
      <c r="K154" s="238"/>
      <c r="L154" s="242"/>
      <c r="M154" s="243"/>
      <c r="N154" s="244"/>
      <c r="O154" s="244"/>
      <c r="P154" s="244"/>
      <c r="Q154" s="244"/>
      <c r="R154" s="244"/>
      <c r="S154" s="244"/>
      <c r="T154" s="245"/>
      <c r="AT154" s="246" t="s">
        <v>158</v>
      </c>
      <c r="AU154" s="246" t="s">
        <v>85</v>
      </c>
      <c r="AV154" s="11" t="s">
        <v>83</v>
      </c>
      <c r="AW154" s="11" t="s">
        <v>39</v>
      </c>
      <c r="AX154" s="11" t="s">
        <v>76</v>
      </c>
      <c r="AY154" s="246" t="s">
        <v>147</v>
      </c>
    </row>
    <row r="155" s="12" customFormat="1">
      <c r="B155" s="247"/>
      <c r="C155" s="248"/>
      <c r="D155" s="234" t="s">
        <v>158</v>
      </c>
      <c r="E155" s="249" t="s">
        <v>23</v>
      </c>
      <c r="F155" s="250" t="s">
        <v>209</v>
      </c>
      <c r="G155" s="248"/>
      <c r="H155" s="251">
        <v>1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AT155" s="257" t="s">
        <v>158</v>
      </c>
      <c r="AU155" s="257" t="s">
        <v>85</v>
      </c>
      <c r="AV155" s="12" t="s">
        <v>85</v>
      </c>
      <c r="AW155" s="12" t="s">
        <v>39</v>
      </c>
      <c r="AX155" s="12" t="s">
        <v>76</v>
      </c>
      <c r="AY155" s="257" t="s">
        <v>147</v>
      </c>
    </row>
    <row r="156" s="13" customFormat="1">
      <c r="B156" s="258"/>
      <c r="C156" s="259"/>
      <c r="D156" s="234" t="s">
        <v>158</v>
      </c>
      <c r="E156" s="260" t="s">
        <v>23</v>
      </c>
      <c r="F156" s="261" t="s">
        <v>161</v>
      </c>
      <c r="G156" s="259"/>
      <c r="H156" s="262">
        <v>1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AT156" s="268" t="s">
        <v>158</v>
      </c>
      <c r="AU156" s="268" t="s">
        <v>85</v>
      </c>
      <c r="AV156" s="13" t="s">
        <v>154</v>
      </c>
      <c r="AW156" s="13" t="s">
        <v>39</v>
      </c>
      <c r="AX156" s="13" t="s">
        <v>83</v>
      </c>
      <c r="AY156" s="268" t="s">
        <v>147</v>
      </c>
    </row>
    <row r="157" s="1" customFormat="1" ht="16.5" customHeight="1">
      <c r="B157" s="46"/>
      <c r="C157" s="222" t="s">
        <v>230</v>
      </c>
      <c r="D157" s="222" t="s">
        <v>149</v>
      </c>
      <c r="E157" s="223" t="s">
        <v>231</v>
      </c>
      <c r="F157" s="224" t="s">
        <v>232</v>
      </c>
      <c r="G157" s="225" t="s">
        <v>101</v>
      </c>
      <c r="H157" s="226">
        <v>27</v>
      </c>
      <c r="I157" s="227"/>
      <c r="J157" s="228">
        <f>ROUND(I157*H157,2)</f>
        <v>0</v>
      </c>
      <c r="K157" s="224" t="s">
        <v>23</v>
      </c>
      <c r="L157" s="72"/>
      <c r="M157" s="229" t="s">
        <v>23</v>
      </c>
      <c r="N157" s="230" t="s">
        <v>47</v>
      </c>
      <c r="O157" s="47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AR157" s="24" t="s">
        <v>154</v>
      </c>
      <c r="AT157" s="24" t="s">
        <v>149</v>
      </c>
      <c r="AU157" s="24" t="s">
        <v>85</v>
      </c>
      <c r="AY157" s="24" t="s">
        <v>147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24" t="s">
        <v>83</v>
      </c>
      <c r="BK157" s="233">
        <f>ROUND(I157*H157,2)</f>
        <v>0</v>
      </c>
      <c r="BL157" s="24" t="s">
        <v>154</v>
      </c>
      <c r="BM157" s="24" t="s">
        <v>233</v>
      </c>
    </row>
    <row r="158" s="1" customFormat="1">
      <c r="B158" s="46"/>
      <c r="C158" s="74"/>
      <c r="D158" s="234" t="s">
        <v>156</v>
      </c>
      <c r="E158" s="74"/>
      <c r="F158" s="235" t="s">
        <v>157</v>
      </c>
      <c r="G158" s="74"/>
      <c r="H158" s="74"/>
      <c r="I158" s="192"/>
      <c r="J158" s="74"/>
      <c r="K158" s="74"/>
      <c r="L158" s="72"/>
      <c r="M158" s="236"/>
      <c r="N158" s="47"/>
      <c r="O158" s="47"/>
      <c r="P158" s="47"/>
      <c r="Q158" s="47"/>
      <c r="R158" s="47"/>
      <c r="S158" s="47"/>
      <c r="T158" s="95"/>
      <c r="AT158" s="24" t="s">
        <v>156</v>
      </c>
      <c r="AU158" s="24" t="s">
        <v>85</v>
      </c>
    </row>
    <row r="159" s="12" customFormat="1">
      <c r="B159" s="247"/>
      <c r="C159" s="248"/>
      <c r="D159" s="234" t="s">
        <v>158</v>
      </c>
      <c r="E159" s="249" t="s">
        <v>23</v>
      </c>
      <c r="F159" s="250" t="s">
        <v>234</v>
      </c>
      <c r="G159" s="248"/>
      <c r="H159" s="251">
        <v>27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AT159" s="257" t="s">
        <v>158</v>
      </c>
      <c r="AU159" s="257" t="s">
        <v>85</v>
      </c>
      <c r="AV159" s="12" t="s">
        <v>85</v>
      </c>
      <c r="AW159" s="12" t="s">
        <v>39</v>
      </c>
      <c r="AX159" s="12" t="s">
        <v>76</v>
      </c>
      <c r="AY159" s="257" t="s">
        <v>147</v>
      </c>
    </row>
    <row r="160" s="13" customFormat="1">
      <c r="B160" s="258"/>
      <c r="C160" s="259"/>
      <c r="D160" s="234" t="s">
        <v>158</v>
      </c>
      <c r="E160" s="260" t="s">
        <v>23</v>
      </c>
      <c r="F160" s="261" t="s">
        <v>161</v>
      </c>
      <c r="G160" s="259"/>
      <c r="H160" s="262">
        <v>27</v>
      </c>
      <c r="I160" s="263"/>
      <c r="J160" s="259"/>
      <c r="K160" s="259"/>
      <c r="L160" s="264"/>
      <c r="M160" s="265"/>
      <c r="N160" s="266"/>
      <c r="O160" s="266"/>
      <c r="P160" s="266"/>
      <c r="Q160" s="266"/>
      <c r="R160" s="266"/>
      <c r="S160" s="266"/>
      <c r="T160" s="267"/>
      <c r="AT160" s="268" t="s">
        <v>158</v>
      </c>
      <c r="AU160" s="268" t="s">
        <v>85</v>
      </c>
      <c r="AV160" s="13" t="s">
        <v>154</v>
      </c>
      <c r="AW160" s="13" t="s">
        <v>39</v>
      </c>
      <c r="AX160" s="13" t="s">
        <v>83</v>
      </c>
      <c r="AY160" s="268" t="s">
        <v>147</v>
      </c>
    </row>
    <row r="161" s="1" customFormat="1" ht="25.5" customHeight="1">
      <c r="B161" s="46"/>
      <c r="C161" s="222" t="s">
        <v>235</v>
      </c>
      <c r="D161" s="222" t="s">
        <v>149</v>
      </c>
      <c r="E161" s="223" t="s">
        <v>236</v>
      </c>
      <c r="F161" s="224" t="s">
        <v>237</v>
      </c>
      <c r="G161" s="225" t="s">
        <v>101</v>
      </c>
      <c r="H161" s="226">
        <v>600.95299999999997</v>
      </c>
      <c r="I161" s="227"/>
      <c r="J161" s="228">
        <f>ROUND(I161*H161,2)</f>
        <v>0</v>
      </c>
      <c r="K161" s="224" t="s">
        <v>23</v>
      </c>
      <c r="L161" s="72"/>
      <c r="M161" s="229" t="s">
        <v>23</v>
      </c>
      <c r="N161" s="230" t="s">
        <v>47</v>
      </c>
      <c r="O161" s="47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AR161" s="24" t="s">
        <v>154</v>
      </c>
      <c r="AT161" s="24" t="s">
        <v>149</v>
      </c>
      <c r="AU161" s="24" t="s">
        <v>85</v>
      </c>
      <c r="AY161" s="24" t="s">
        <v>147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24" t="s">
        <v>83</v>
      </c>
      <c r="BK161" s="233">
        <f>ROUND(I161*H161,2)</f>
        <v>0</v>
      </c>
      <c r="BL161" s="24" t="s">
        <v>154</v>
      </c>
      <c r="BM161" s="24" t="s">
        <v>238</v>
      </c>
    </row>
    <row r="162" s="1" customFormat="1">
      <c r="B162" s="46"/>
      <c r="C162" s="74"/>
      <c r="D162" s="234" t="s">
        <v>156</v>
      </c>
      <c r="E162" s="74"/>
      <c r="F162" s="235" t="s">
        <v>157</v>
      </c>
      <c r="G162" s="74"/>
      <c r="H162" s="74"/>
      <c r="I162" s="192"/>
      <c r="J162" s="74"/>
      <c r="K162" s="74"/>
      <c r="L162" s="72"/>
      <c r="M162" s="236"/>
      <c r="N162" s="47"/>
      <c r="O162" s="47"/>
      <c r="P162" s="47"/>
      <c r="Q162" s="47"/>
      <c r="R162" s="47"/>
      <c r="S162" s="47"/>
      <c r="T162" s="95"/>
      <c r="AT162" s="24" t="s">
        <v>156</v>
      </c>
      <c r="AU162" s="24" t="s">
        <v>85</v>
      </c>
    </row>
    <row r="163" s="11" customFormat="1">
      <c r="B163" s="237"/>
      <c r="C163" s="238"/>
      <c r="D163" s="234" t="s">
        <v>158</v>
      </c>
      <c r="E163" s="239" t="s">
        <v>23</v>
      </c>
      <c r="F163" s="240" t="s">
        <v>239</v>
      </c>
      <c r="G163" s="238"/>
      <c r="H163" s="239" t="s">
        <v>23</v>
      </c>
      <c r="I163" s="241"/>
      <c r="J163" s="238"/>
      <c r="K163" s="238"/>
      <c r="L163" s="242"/>
      <c r="M163" s="243"/>
      <c r="N163" s="244"/>
      <c r="O163" s="244"/>
      <c r="P163" s="244"/>
      <c r="Q163" s="244"/>
      <c r="R163" s="244"/>
      <c r="S163" s="244"/>
      <c r="T163" s="245"/>
      <c r="AT163" s="246" t="s">
        <v>158</v>
      </c>
      <c r="AU163" s="246" t="s">
        <v>85</v>
      </c>
      <c r="AV163" s="11" t="s">
        <v>83</v>
      </c>
      <c r="AW163" s="11" t="s">
        <v>39</v>
      </c>
      <c r="AX163" s="11" t="s">
        <v>76</v>
      </c>
      <c r="AY163" s="246" t="s">
        <v>147</v>
      </c>
    </row>
    <row r="164" s="12" customFormat="1">
      <c r="B164" s="247"/>
      <c r="C164" s="248"/>
      <c r="D164" s="234" t="s">
        <v>158</v>
      </c>
      <c r="E164" s="249" t="s">
        <v>23</v>
      </c>
      <c r="F164" s="250" t="s">
        <v>106</v>
      </c>
      <c r="G164" s="248"/>
      <c r="H164" s="251">
        <v>600.95299999999997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AT164" s="257" t="s">
        <v>158</v>
      </c>
      <c r="AU164" s="257" t="s">
        <v>85</v>
      </c>
      <c r="AV164" s="12" t="s">
        <v>85</v>
      </c>
      <c r="AW164" s="12" t="s">
        <v>39</v>
      </c>
      <c r="AX164" s="12" t="s">
        <v>76</v>
      </c>
      <c r="AY164" s="257" t="s">
        <v>147</v>
      </c>
    </row>
    <row r="165" s="13" customFormat="1">
      <c r="B165" s="258"/>
      <c r="C165" s="259"/>
      <c r="D165" s="234" t="s">
        <v>158</v>
      </c>
      <c r="E165" s="260" t="s">
        <v>104</v>
      </c>
      <c r="F165" s="261" t="s">
        <v>161</v>
      </c>
      <c r="G165" s="259"/>
      <c r="H165" s="262">
        <v>600.95299999999997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AT165" s="268" t="s">
        <v>158</v>
      </c>
      <c r="AU165" s="268" t="s">
        <v>85</v>
      </c>
      <c r="AV165" s="13" t="s">
        <v>154</v>
      </c>
      <c r="AW165" s="13" t="s">
        <v>39</v>
      </c>
      <c r="AX165" s="13" t="s">
        <v>83</v>
      </c>
      <c r="AY165" s="268" t="s">
        <v>147</v>
      </c>
    </row>
    <row r="166" s="1" customFormat="1" ht="25.5" customHeight="1">
      <c r="B166" s="46"/>
      <c r="C166" s="222" t="s">
        <v>240</v>
      </c>
      <c r="D166" s="222" t="s">
        <v>149</v>
      </c>
      <c r="E166" s="223" t="s">
        <v>241</v>
      </c>
      <c r="F166" s="224" t="s">
        <v>242</v>
      </c>
      <c r="G166" s="225" t="s">
        <v>101</v>
      </c>
      <c r="H166" s="226">
        <v>600.95299999999997</v>
      </c>
      <c r="I166" s="227"/>
      <c r="J166" s="228">
        <f>ROUND(I166*H166,2)</f>
        <v>0</v>
      </c>
      <c r="K166" s="224" t="s">
        <v>23</v>
      </c>
      <c r="L166" s="72"/>
      <c r="M166" s="229" t="s">
        <v>23</v>
      </c>
      <c r="N166" s="230" t="s">
        <v>47</v>
      </c>
      <c r="O166" s="47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AR166" s="24" t="s">
        <v>154</v>
      </c>
      <c r="AT166" s="24" t="s">
        <v>149</v>
      </c>
      <c r="AU166" s="24" t="s">
        <v>85</v>
      </c>
      <c r="AY166" s="24" t="s">
        <v>147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24" t="s">
        <v>83</v>
      </c>
      <c r="BK166" s="233">
        <f>ROUND(I166*H166,2)</f>
        <v>0</v>
      </c>
      <c r="BL166" s="24" t="s">
        <v>154</v>
      </c>
      <c r="BM166" s="24" t="s">
        <v>243</v>
      </c>
    </row>
    <row r="167" s="1" customFormat="1">
      <c r="B167" s="46"/>
      <c r="C167" s="74"/>
      <c r="D167" s="234" t="s">
        <v>156</v>
      </c>
      <c r="E167" s="74"/>
      <c r="F167" s="235" t="s">
        <v>157</v>
      </c>
      <c r="G167" s="74"/>
      <c r="H167" s="74"/>
      <c r="I167" s="192"/>
      <c r="J167" s="74"/>
      <c r="K167" s="74"/>
      <c r="L167" s="72"/>
      <c r="M167" s="236"/>
      <c r="N167" s="47"/>
      <c r="O167" s="47"/>
      <c r="P167" s="47"/>
      <c r="Q167" s="47"/>
      <c r="R167" s="47"/>
      <c r="S167" s="47"/>
      <c r="T167" s="95"/>
      <c r="AT167" s="24" t="s">
        <v>156</v>
      </c>
      <c r="AU167" s="24" t="s">
        <v>85</v>
      </c>
    </row>
    <row r="168" s="12" customFormat="1">
      <c r="B168" s="247"/>
      <c r="C168" s="248"/>
      <c r="D168" s="234" t="s">
        <v>158</v>
      </c>
      <c r="E168" s="249" t="s">
        <v>23</v>
      </c>
      <c r="F168" s="250" t="s">
        <v>104</v>
      </c>
      <c r="G168" s="248"/>
      <c r="H168" s="251">
        <v>600.95299999999997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AT168" s="257" t="s">
        <v>158</v>
      </c>
      <c r="AU168" s="257" t="s">
        <v>85</v>
      </c>
      <c r="AV168" s="12" t="s">
        <v>85</v>
      </c>
      <c r="AW168" s="12" t="s">
        <v>39</v>
      </c>
      <c r="AX168" s="12" t="s">
        <v>76</v>
      </c>
      <c r="AY168" s="257" t="s">
        <v>147</v>
      </c>
    </row>
    <row r="169" s="13" customFormat="1">
      <c r="B169" s="258"/>
      <c r="C169" s="259"/>
      <c r="D169" s="234" t="s">
        <v>158</v>
      </c>
      <c r="E169" s="260" t="s">
        <v>23</v>
      </c>
      <c r="F169" s="261" t="s">
        <v>161</v>
      </c>
      <c r="G169" s="259"/>
      <c r="H169" s="262">
        <v>600.95299999999997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AT169" s="268" t="s">
        <v>158</v>
      </c>
      <c r="AU169" s="268" t="s">
        <v>85</v>
      </c>
      <c r="AV169" s="13" t="s">
        <v>154</v>
      </c>
      <c r="AW169" s="13" t="s">
        <v>39</v>
      </c>
      <c r="AX169" s="13" t="s">
        <v>83</v>
      </c>
      <c r="AY169" s="268" t="s">
        <v>147</v>
      </c>
    </row>
    <row r="170" s="1" customFormat="1" ht="38.25" customHeight="1">
      <c r="B170" s="46"/>
      <c r="C170" s="222" t="s">
        <v>119</v>
      </c>
      <c r="D170" s="222" t="s">
        <v>149</v>
      </c>
      <c r="E170" s="223" t="s">
        <v>244</v>
      </c>
      <c r="F170" s="224" t="s">
        <v>245</v>
      </c>
      <c r="G170" s="225" t="s">
        <v>101</v>
      </c>
      <c r="H170" s="226">
        <v>1218.5809999999999</v>
      </c>
      <c r="I170" s="227"/>
      <c r="J170" s="228">
        <f>ROUND(I170*H170,2)</f>
        <v>0</v>
      </c>
      <c r="K170" s="224" t="s">
        <v>153</v>
      </c>
      <c r="L170" s="72"/>
      <c r="M170" s="229" t="s">
        <v>23</v>
      </c>
      <c r="N170" s="230" t="s">
        <v>47</v>
      </c>
      <c r="O170" s="47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AR170" s="24" t="s">
        <v>154</v>
      </c>
      <c r="AT170" s="24" t="s">
        <v>149</v>
      </c>
      <c r="AU170" s="24" t="s">
        <v>85</v>
      </c>
      <c r="AY170" s="24" t="s">
        <v>147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24" t="s">
        <v>83</v>
      </c>
      <c r="BK170" s="233">
        <f>ROUND(I170*H170,2)</f>
        <v>0</v>
      </c>
      <c r="BL170" s="24" t="s">
        <v>154</v>
      </c>
      <c r="BM170" s="24" t="s">
        <v>246</v>
      </c>
    </row>
    <row r="171" s="1" customFormat="1">
      <c r="B171" s="46"/>
      <c r="C171" s="74"/>
      <c r="D171" s="234" t="s">
        <v>156</v>
      </c>
      <c r="E171" s="74"/>
      <c r="F171" s="235" t="s">
        <v>157</v>
      </c>
      <c r="G171" s="74"/>
      <c r="H171" s="74"/>
      <c r="I171" s="192"/>
      <c r="J171" s="74"/>
      <c r="K171" s="74"/>
      <c r="L171" s="72"/>
      <c r="M171" s="236"/>
      <c r="N171" s="47"/>
      <c r="O171" s="47"/>
      <c r="P171" s="47"/>
      <c r="Q171" s="47"/>
      <c r="R171" s="47"/>
      <c r="S171" s="47"/>
      <c r="T171" s="95"/>
      <c r="AT171" s="24" t="s">
        <v>156</v>
      </c>
      <c r="AU171" s="24" t="s">
        <v>85</v>
      </c>
    </row>
    <row r="172" s="11" customFormat="1">
      <c r="B172" s="237"/>
      <c r="C172" s="238"/>
      <c r="D172" s="234" t="s">
        <v>158</v>
      </c>
      <c r="E172" s="239" t="s">
        <v>23</v>
      </c>
      <c r="F172" s="240" t="s">
        <v>247</v>
      </c>
      <c r="G172" s="238"/>
      <c r="H172" s="239" t="s">
        <v>23</v>
      </c>
      <c r="I172" s="241"/>
      <c r="J172" s="238"/>
      <c r="K172" s="238"/>
      <c r="L172" s="242"/>
      <c r="M172" s="243"/>
      <c r="N172" s="244"/>
      <c r="O172" s="244"/>
      <c r="P172" s="244"/>
      <c r="Q172" s="244"/>
      <c r="R172" s="244"/>
      <c r="S172" s="244"/>
      <c r="T172" s="245"/>
      <c r="AT172" s="246" t="s">
        <v>158</v>
      </c>
      <c r="AU172" s="246" t="s">
        <v>85</v>
      </c>
      <c r="AV172" s="11" t="s">
        <v>83</v>
      </c>
      <c r="AW172" s="11" t="s">
        <v>39</v>
      </c>
      <c r="AX172" s="11" t="s">
        <v>76</v>
      </c>
      <c r="AY172" s="246" t="s">
        <v>147</v>
      </c>
    </row>
    <row r="173" s="12" customFormat="1">
      <c r="B173" s="247"/>
      <c r="C173" s="248"/>
      <c r="D173" s="234" t="s">
        <v>158</v>
      </c>
      <c r="E173" s="249" t="s">
        <v>23</v>
      </c>
      <c r="F173" s="250" t="s">
        <v>248</v>
      </c>
      <c r="G173" s="248"/>
      <c r="H173" s="251">
        <v>86.066999999999993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AT173" s="257" t="s">
        <v>158</v>
      </c>
      <c r="AU173" s="257" t="s">
        <v>85</v>
      </c>
      <c r="AV173" s="12" t="s">
        <v>85</v>
      </c>
      <c r="AW173" s="12" t="s">
        <v>39</v>
      </c>
      <c r="AX173" s="12" t="s">
        <v>76</v>
      </c>
      <c r="AY173" s="257" t="s">
        <v>147</v>
      </c>
    </row>
    <row r="174" s="12" customFormat="1">
      <c r="B174" s="247"/>
      <c r="C174" s="248"/>
      <c r="D174" s="234" t="s">
        <v>158</v>
      </c>
      <c r="E174" s="249" t="s">
        <v>23</v>
      </c>
      <c r="F174" s="250" t="s">
        <v>249</v>
      </c>
      <c r="G174" s="248"/>
      <c r="H174" s="251">
        <v>90.811999999999998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AT174" s="257" t="s">
        <v>158</v>
      </c>
      <c r="AU174" s="257" t="s">
        <v>85</v>
      </c>
      <c r="AV174" s="12" t="s">
        <v>85</v>
      </c>
      <c r="AW174" s="12" t="s">
        <v>39</v>
      </c>
      <c r="AX174" s="12" t="s">
        <v>76</v>
      </c>
      <c r="AY174" s="257" t="s">
        <v>147</v>
      </c>
    </row>
    <row r="175" s="12" customFormat="1">
      <c r="B175" s="247"/>
      <c r="C175" s="248"/>
      <c r="D175" s="234" t="s">
        <v>158</v>
      </c>
      <c r="E175" s="249" t="s">
        <v>23</v>
      </c>
      <c r="F175" s="250" t="s">
        <v>250</v>
      </c>
      <c r="G175" s="248"/>
      <c r="H175" s="251">
        <v>22.045999999999999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AT175" s="257" t="s">
        <v>158</v>
      </c>
      <c r="AU175" s="257" t="s">
        <v>85</v>
      </c>
      <c r="AV175" s="12" t="s">
        <v>85</v>
      </c>
      <c r="AW175" s="12" t="s">
        <v>39</v>
      </c>
      <c r="AX175" s="12" t="s">
        <v>76</v>
      </c>
      <c r="AY175" s="257" t="s">
        <v>147</v>
      </c>
    </row>
    <row r="176" s="12" customFormat="1">
      <c r="B176" s="247"/>
      <c r="C176" s="248"/>
      <c r="D176" s="234" t="s">
        <v>158</v>
      </c>
      <c r="E176" s="249" t="s">
        <v>23</v>
      </c>
      <c r="F176" s="250" t="s">
        <v>251</v>
      </c>
      <c r="G176" s="248"/>
      <c r="H176" s="251">
        <v>76.650000000000006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AT176" s="257" t="s">
        <v>158</v>
      </c>
      <c r="AU176" s="257" t="s">
        <v>85</v>
      </c>
      <c r="AV176" s="12" t="s">
        <v>85</v>
      </c>
      <c r="AW176" s="12" t="s">
        <v>39</v>
      </c>
      <c r="AX176" s="12" t="s">
        <v>76</v>
      </c>
      <c r="AY176" s="257" t="s">
        <v>147</v>
      </c>
    </row>
    <row r="177" s="12" customFormat="1">
      <c r="B177" s="247"/>
      <c r="C177" s="248"/>
      <c r="D177" s="234" t="s">
        <v>158</v>
      </c>
      <c r="E177" s="249" t="s">
        <v>23</v>
      </c>
      <c r="F177" s="250" t="s">
        <v>252</v>
      </c>
      <c r="G177" s="248"/>
      <c r="H177" s="251">
        <v>88.183999999999998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AT177" s="257" t="s">
        <v>158</v>
      </c>
      <c r="AU177" s="257" t="s">
        <v>85</v>
      </c>
      <c r="AV177" s="12" t="s">
        <v>85</v>
      </c>
      <c r="AW177" s="12" t="s">
        <v>39</v>
      </c>
      <c r="AX177" s="12" t="s">
        <v>76</v>
      </c>
      <c r="AY177" s="257" t="s">
        <v>147</v>
      </c>
    </row>
    <row r="178" s="12" customFormat="1">
      <c r="B178" s="247"/>
      <c r="C178" s="248"/>
      <c r="D178" s="234" t="s">
        <v>158</v>
      </c>
      <c r="E178" s="249" t="s">
        <v>23</v>
      </c>
      <c r="F178" s="250" t="s">
        <v>253</v>
      </c>
      <c r="G178" s="248"/>
      <c r="H178" s="251">
        <v>68.766000000000005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AT178" s="257" t="s">
        <v>158</v>
      </c>
      <c r="AU178" s="257" t="s">
        <v>85</v>
      </c>
      <c r="AV178" s="12" t="s">
        <v>85</v>
      </c>
      <c r="AW178" s="12" t="s">
        <v>39</v>
      </c>
      <c r="AX178" s="12" t="s">
        <v>76</v>
      </c>
      <c r="AY178" s="257" t="s">
        <v>147</v>
      </c>
    </row>
    <row r="179" s="12" customFormat="1">
      <c r="B179" s="247"/>
      <c r="C179" s="248"/>
      <c r="D179" s="234" t="s">
        <v>158</v>
      </c>
      <c r="E179" s="249" t="s">
        <v>23</v>
      </c>
      <c r="F179" s="250" t="s">
        <v>254</v>
      </c>
      <c r="G179" s="248"/>
      <c r="H179" s="251">
        <v>4.5259999999999998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AT179" s="257" t="s">
        <v>158</v>
      </c>
      <c r="AU179" s="257" t="s">
        <v>85</v>
      </c>
      <c r="AV179" s="12" t="s">
        <v>85</v>
      </c>
      <c r="AW179" s="12" t="s">
        <v>39</v>
      </c>
      <c r="AX179" s="12" t="s">
        <v>76</v>
      </c>
      <c r="AY179" s="257" t="s">
        <v>147</v>
      </c>
    </row>
    <row r="180" s="12" customFormat="1">
      <c r="B180" s="247"/>
      <c r="C180" s="248"/>
      <c r="D180" s="234" t="s">
        <v>158</v>
      </c>
      <c r="E180" s="249" t="s">
        <v>23</v>
      </c>
      <c r="F180" s="250" t="s">
        <v>255</v>
      </c>
      <c r="G180" s="248"/>
      <c r="H180" s="251">
        <v>146.72999999999999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AT180" s="257" t="s">
        <v>158</v>
      </c>
      <c r="AU180" s="257" t="s">
        <v>85</v>
      </c>
      <c r="AV180" s="12" t="s">
        <v>85</v>
      </c>
      <c r="AW180" s="12" t="s">
        <v>39</v>
      </c>
      <c r="AX180" s="12" t="s">
        <v>76</v>
      </c>
      <c r="AY180" s="257" t="s">
        <v>147</v>
      </c>
    </row>
    <row r="181" s="12" customFormat="1">
      <c r="B181" s="247"/>
      <c r="C181" s="248"/>
      <c r="D181" s="234" t="s">
        <v>158</v>
      </c>
      <c r="E181" s="249" t="s">
        <v>23</v>
      </c>
      <c r="F181" s="250" t="s">
        <v>256</v>
      </c>
      <c r="G181" s="248"/>
      <c r="H181" s="251">
        <v>591.29999999999995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AT181" s="257" t="s">
        <v>158</v>
      </c>
      <c r="AU181" s="257" t="s">
        <v>85</v>
      </c>
      <c r="AV181" s="12" t="s">
        <v>85</v>
      </c>
      <c r="AW181" s="12" t="s">
        <v>39</v>
      </c>
      <c r="AX181" s="12" t="s">
        <v>76</v>
      </c>
      <c r="AY181" s="257" t="s">
        <v>147</v>
      </c>
    </row>
    <row r="182" s="14" customFormat="1">
      <c r="B182" s="269"/>
      <c r="C182" s="270"/>
      <c r="D182" s="234" t="s">
        <v>158</v>
      </c>
      <c r="E182" s="271" t="s">
        <v>113</v>
      </c>
      <c r="F182" s="272" t="s">
        <v>257</v>
      </c>
      <c r="G182" s="270"/>
      <c r="H182" s="273">
        <v>1175.0809999999999</v>
      </c>
      <c r="I182" s="274"/>
      <c r="J182" s="270"/>
      <c r="K182" s="270"/>
      <c r="L182" s="275"/>
      <c r="M182" s="276"/>
      <c r="N182" s="277"/>
      <c r="O182" s="277"/>
      <c r="P182" s="277"/>
      <c r="Q182" s="277"/>
      <c r="R182" s="277"/>
      <c r="S182" s="277"/>
      <c r="T182" s="278"/>
      <c r="AT182" s="279" t="s">
        <v>158</v>
      </c>
      <c r="AU182" s="279" t="s">
        <v>85</v>
      </c>
      <c r="AV182" s="14" t="s">
        <v>166</v>
      </c>
      <c r="AW182" s="14" t="s">
        <v>39</v>
      </c>
      <c r="AX182" s="14" t="s">
        <v>76</v>
      </c>
      <c r="AY182" s="279" t="s">
        <v>147</v>
      </c>
    </row>
    <row r="183" s="11" customFormat="1">
      <c r="B183" s="237"/>
      <c r="C183" s="238"/>
      <c r="D183" s="234" t="s">
        <v>158</v>
      </c>
      <c r="E183" s="239" t="s">
        <v>23</v>
      </c>
      <c r="F183" s="240" t="s">
        <v>258</v>
      </c>
      <c r="G183" s="238"/>
      <c r="H183" s="239" t="s">
        <v>23</v>
      </c>
      <c r="I183" s="241"/>
      <c r="J183" s="238"/>
      <c r="K183" s="238"/>
      <c r="L183" s="242"/>
      <c r="M183" s="243"/>
      <c r="N183" s="244"/>
      <c r="O183" s="244"/>
      <c r="P183" s="244"/>
      <c r="Q183" s="244"/>
      <c r="R183" s="244"/>
      <c r="S183" s="244"/>
      <c r="T183" s="245"/>
      <c r="AT183" s="246" t="s">
        <v>158</v>
      </c>
      <c r="AU183" s="246" t="s">
        <v>85</v>
      </c>
      <c r="AV183" s="11" t="s">
        <v>83</v>
      </c>
      <c r="AW183" s="11" t="s">
        <v>39</v>
      </c>
      <c r="AX183" s="11" t="s">
        <v>76</v>
      </c>
      <c r="AY183" s="246" t="s">
        <v>147</v>
      </c>
    </row>
    <row r="184" s="12" customFormat="1">
      <c r="B184" s="247"/>
      <c r="C184" s="248"/>
      <c r="D184" s="234" t="s">
        <v>158</v>
      </c>
      <c r="E184" s="249" t="s">
        <v>23</v>
      </c>
      <c r="F184" s="250" t="s">
        <v>259</v>
      </c>
      <c r="G184" s="248"/>
      <c r="H184" s="251">
        <v>20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AT184" s="257" t="s">
        <v>158</v>
      </c>
      <c r="AU184" s="257" t="s">
        <v>85</v>
      </c>
      <c r="AV184" s="12" t="s">
        <v>85</v>
      </c>
      <c r="AW184" s="12" t="s">
        <v>39</v>
      </c>
      <c r="AX184" s="12" t="s">
        <v>76</v>
      </c>
      <c r="AY184" s="257" t="s">
        <v>147</v>
      </c>
    </row>
    <row r="185" s="11" customFormat="1">
      <c r="B185" s="237"/>
      <c r="C185" s="238"/>
      <c r="D185" s="234" t="s">
        <v>158</v>
      </c>
      <c r="E185" s="239" t="s">
        <v>23</v>
      </c>
      <c r="F185" s="240" t="s">
        <v>260</v>
      </c>
      <c r="G185" s="238"/>
      <c r="H185" s="239" t="s">
        <v>23</v>
      </c>
      <c r="I185" s="241"/>
      <c r="J185" s="238"/>
      <c r="K185" s="238"/>
      <c r="L185" s="242"/>
      <c r="M185" s="243"/>
      <c r="N185" s="244"/>
      <c r="O185" s="244"/>
      <c r="P185" s="244"/>
      <c r="Q185" s="244"/>
      <c r="R185" s="244"/>
      <c r="S185" s="244"/>
      <c r="T185" s="245"/>
      <c r="AT185" s="246" t="s">
        <v>158</v>
      </c>
      <c r="AU185" s="246" t="s">
        <v>85</v>
      </c>
      <c r="AV185" s="11" t="s">
        <v>83</v>
      </c>
      <c r="AW185" s="11" t="s">
        <v>39</v>
      </c>
      <c r="AX185" s="11" t="s">
        <v>76</v>
      </c>
      <c r="AY185" s="246" t="s">
        <v>147</v>
      </c>
    </row>
    <row r="186" s="12" customFormat="1">
      <c r="B186" s="247"/>
      <c r="C186" s="248"/>
      <c r="D186" s="234" t="s">
        <v>158</v>
      </c>
      <c r="E186" s="249" t="s">
        <v>23</v>
      </c>
      <c r="F186" s="250" t="s">
        <v>261</v>
      </c>
      <c r="G186" s="248"/>
      <c r="H186" s="251">
        <v>23.5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AT186" s="257" t="s">
        <v>158</v>
      </c>
      <c r="AU186" s="257" t="s">
        <v>85</v>
      </c>
      <c r="AV186" s="12" t="s">
        <v>85</v>
      </c>
      <c r="AW186" s="12" t="s">
        <v>39</v>
      </c>
      <c r="AX186" s="12" t="s">
        <v>76</v>
      </c>
      <c r="AY186" s="257" t="s">
        <v>147</v>
      </c>
    </row>
    <row r="187" s="14" customFormat="1">
      <c r="B187" s="269"/>
      <c r="C187" s="270"/>
      <c r="D187" s="234" t="s">
        <v>158</v>
      </c>
      <c r="E187" s="271" t="s">
        <v>23</v>
      </c>
      <c r="F187" s="272" t="s">
        <v>257</v>
      </c>
      <c r="G187" s="270"/>
      <c r="H187" s="273">
        <v>43.5</v>
      </c>
      <c r="I187" s="274"/>
      <c r="J187" s="270"/>
      <c r="K187" s="270"/>
      <c r="L187" s="275"/>
      <c r="M187" s="276"/>
      <c r="N187" s="277"/>
      <c r="O187" s="277"/>
      <c r="P187" s="277"/>
      <c r="Q187" s="277"/>
      <c r="R187" s="277"/>
      <c r="S187" s="277"/>
      <c r="T187" s="278"/>
      <c r="AT187" s="279" t="s">
        <v>158</v>
      </c>
      <c r="AU187" s="279" t="s">
        <v>85</v>
      </c>
      <c r="AV187" s="14" t="s">
        <v>166</v>
      </c>
      <c r="AW187" s="14" t="s">
        <v>39</v>
      </c>
      <c r="AX187" s="14" t="s">
        <v>76</v>
      </c>
      <c r="AY187" s="279" t="s">
        <v>147</v>
      </c>
    </row>
    <row r="188" s="13" customFormat="1">
      <c r="B188" s="258"/>
      <c r="C188" s="259"/>
      <c r="D188" s="234" t="s">
        <v>158</v>
      </c>
      <c r="E188" s="260" t="s">
        <v>110</v>
      </c>
      <c r="F188" s="261" t="s">
        <v>161</v>
      </c>
      <c r="G188" s="259"/>
      <c r="H188" s="262">
        <v>1218.5809999999999</v>
      </c>
      <c r="I188" s="263"/>
      <c r="J188" s="259"/>
      <c r="K188" s="259"/>
      <c r="L188" s="264"/>
      <c r="M188" s="265"/>
      <c r="N188" s="266"/>
      <c r="O188" s="266"/>
      <c r="P188" s="266"/>
      <c r="Q188" s="266"/>
      <c r="R188" s="266"/>
      <c r="S188" s="266"/>
      <c r="T188" s="267"/>
      <c r="AT188" s="268" t="s">
        <v>158</v>
      </c>
      <c r="AU188" s="268" t="s">
        <v>85</v>
      </c>
      <c r="AV188" s="13" t="s">
        <v>154</v>
      </c>
      <c r="AW188" s="13" t="s">
        <v>39</v>
      </c>
      <c r="AX188" s="13" t="s">
        <v>83</v>
      </c>
      <c r="AY188" s="268" t="s">
        <v>147</v>
      </c>
    </row>
    <row r="189" s="1" customFormat="1" ht="38.25" customHeight="1">
      <c r="B189" s="46"/>
      <c r="C189" s="222" t="s">
        <v>9</v>
      </c>
      <c r="D189" s="222" t="s">
        <v>149</v>
      </c>
      <c r="E189" s="223" t="s">
        <v>262</v>
      </c>
      <c r="F189" s="224" t="s">
        <v>263</v>
      </c>
      <c r="G189" s="225" t="s">
        <v>101</v>
      </c>
      <c r="H189" s="226">
        <v>1218.5809999999999</v>
      </c>
      <c r="I189" s="227"/>
      <c r="J189" s="228">
        <f>ROUND(I189*H189,2)</f>
        <v>0</v>
      </c>
      <c r="K189" s="224" t="s">
        <v>153</v>
      </c>
      <c r="L189" s="72"/>
      <c r="M189" s="229" t="s">
        <v>23</v>
      </c>
      <c r="N189" s="230" t="s">
        <v>47</v>
      </c>
      <c r="O189" s="47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AR189" s="24" t="s">
        <v>154</v>
      </c>
      <c r="AT189" s="24" t="s">
        <v>149</v>
      </c>
      <c r="AU189" s="24" t="s">
        <v>85</v>
      </c>
      <c r="AY189" s="24" t="s">
        <v>147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24" t="s">
        <v>83</v>
      </c>
      <c r="BK189" s="233">
        <f>ROUND(I189*H189,2)</f>
        <v>0</v>
      </c>
      <c r="BL189" s="24" t="s">
        <v>154</v>
      </c>
      <c r="BM189" s="24" t="s">
        <v>264</v>
      </c>
    </row>
    <row r="190" s="1" customFormat="1">
      <c r="B190" s="46"/>
      <c r="C190" s="74"/>
      <c r="D190" s="234" t="s">
        <v>156</v>
      </c>
      <c r="E190" s="74"/>
      <c r="F190" s="235" t="s">
        <v>157</v>
      </c>
      <c r="G190" s="74"/>
      <c r="H190" s="74"/>
      <c r="I190" s="192"/>
      <c r="J190" s="74"/>
      <c r="K190" s="74"/>
      <c r="L190" s="72"/>
      <c r="M190" s="236"/>
      <c r="N190" s="47"/>
      <c r="O190" s="47"/>
      <c r="P190" s="47"/>
      <c r="Q190" s="47"/>
      <c r="R190" s="47"/>
      <c r="S190" s="47"/>
      <c r="T190" s="95"/>
      <c r="AT190" s="24" t="s">
        <v>156</v>
      </c>
      <c r="AU190" s="24" t="s">
        <v>85</v>
      </c>
    </row>
    <row r="191" s="12" customFormat="1">
      <c r="B191" s="247"/>
      <c r="C191" s="248"/>
      <c r="D191" s="234" t="s">
        <v>158</v>
      </c>
      <c r="E191" s="249" t="s">
        <v>23</v>
      </c>
      <c r="F191" s="250" t="s">
        <v>110</v>
      </c>
      <c r="G191" s="248"/>
      <c r="H191" s="251">
        <v>1218.5809999999999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AT191" s="257" t="s">
        <v>158</v>
      </c>
      <c r="AU191" s="257" t="s">
        <v>85</v>
      </c>
      <c r="AV191" s="12" t="s">
        <v>85</v>
      </c>
      <c r="AW191" s="12" t="s">
        <v>39</v>
      </c>
      <c r="AX191" s="12" t="s">
        <v>76</v>
      </c>
      <c r="AY191" s="257" t="s">
        <v>147</v>
      </c>
    </row>
    <row r="192" s="13" customFormat="1">
      <c r="B192" s="258"/>
      <c r="C192" s="259"/>
      <c r="D192" s="234" t="s">
        <v>158</v>
      </c>
      <c r="E192" s="260" t="s">
        <v>23</v>
      </c>
      <c r="F192" s="261" t="s">
        <v>161</v>
      </c>
      <c r="G192" s="259"/>
      <c r="H192" s="262">
        <v>1218.5809999999999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AT192" s="268" t="s">
        <v>158</v>
      </c>
      <c r="AU192" s="268" t="s">
        <v>85</v>
      </c>
      <c r="AV192" s="13" t="s">
        <v>154</v>
      </c>
      <c r="AW192" s="13" t="s">
        <v>39</v>
      </c>
      <c r="AX192" s="13" t="s">
        <v>83</v>
      </c>
      <c r="AY192" s="268" t="s">
        <v>147</v>
      </c>
    </row>
    <row r="193" s="1" customFormat="1" ht="38.25" customHeight="1">
      <c r="B193" s="46"/>
      <c r="C193" s="222" t="s">
        <v>265</v>
      </c>
      <c r="D193" s="222" t="s">
        <v>149</v>
      </c>
      <c r="E193" s="223" t="s">
        <v>266</v>
      </c>
      <c r="F193" s="224" t="s">
        <v>267</v>
      </c>
      <c r="G193" s="225" t="s">
        <v>101</v>
      </c>
      <c r="H193" s="226">
        <v>1819.5340000000001</v>
      </c>
      <c r="I193" s="227"/>
      <c r="J193" s="228">
        <f>ROUND(I193*H193,2)</f>
        <v>0</v>
      </c>
      <c r="K193" s="224" t="s">
        <v>153</v>
      </c>
      <c r="L193" s="72"/>
      <c r="M193" s="229" t="s">
        <v>23</v>
      </c>
      <c r="N193" s="230" t="s">
        <v>47</v>
      </c>
      <c r="O193" s="47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AR193" s="24" t="s">
        <v>154</v>
      </c>
      <c r="AT193" s="24" t="s">
        <v>149</v>
      </c>
      <c r="AU193" s="24" t="s">
        <v>85</v>
      </c>
      <c r="AY193" s="24" t="s">
        <v>147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24" t="s">
        <v>83</v>
      </c>
      <c r="BK193" s="233">
        <f>ROUND(I193*H193,2)</f>
        <v>0</v>
      </c>
      <c r="BL193" s="24" t="s">
        <v>154</v>
      </c>
      <c r="BM193" s="24" t="s">
        <v>268</v>
      </c>
    </row>
    <row r="194" s="1" customFormat="1">
      <c r="B194" s="46"/>
      <c r="C194" s="74"/>
      <c r="D194" s="234" t="s">
        <v>156</v>
      </c>
      <c r="E194" s="74"/>
      <c r="F194" s="235" t="s">
        <v>157</v>
      </c>
      <c r="G194" s="74"/>
      <c r="H194" s="74"/>
      <c r="I194" s="192"/>
      <c r="J194" s="74"/>
      <c r="K194" s="74"/>
      <c r="L194" s="72"/>
      <c r="M194" s="236"/>
      <c r="N194" s="47"/>
      <c r="O194" s="47"/>
      <c r="P194" s="47"/>
      <c r="Q194" s="47"/>
      <c r="R194" s="47"/>
      <c r="S194" s="47"/>
      <c r="T194" s="95"/>
      <c r="AT194" s="24" t="s">
        <v>156</v>
      </c>
      <c r="AU194" s="24" t="s">
        <v>85</v>
      </c>
    </row>
    <row r="195" s="12" customFormat="1">
      <c r="B195" s="247"/>
      <c r="C195" s="248"/>
      <c r="D195" s="234" t="s">
        <v>158</v>
      </c>
      <c r="E195" s="249" t="s">
        <v>23</v>
      </c>
      <c r="F195" s="250" t="s">
        <v>99</v>
      </c>
      <c r="G195" s="248"/>
      <c r="H195" s="251">
        <v>1819.5340000000001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AT195" s="257" t="s">
        <v>158</v>
      </c>
      <c r="AU195" s="257" t="s">
        <v>85</v>
      </c>
      <c r="AV195" s="12" t="s">
        <v>85</v>
      </c>
      <c r="AW195" s="12" t="s">
        <v>39</v>
      </c>
      <c r="AX195" s="12" t="s">
        <v>76</v>
      </c>
      <c r="AY195" s="257" t="s">
        <v>147</v>
      </c>
    </row>
    <row r="196" s="13" customFormat="1">
      <c r="B196" s="258"/>
      <c r="C196" s="259"/>
      <c r="D196" s="234" t="s">
        <v>158</v>
      </c>
      <c r="E196" s="260" t="s">
        <v>23</v>
      </c>
      <c r="F196" s="261" t="s">
        <v>161</v>
      </c>
      <c r="G196" s="259"/>
      <c r="H196" s="262">
        <v>1819.5340000000001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AT196" s="268" t="s">
        <v>158</v>
      </c>
      <c r="AU196" s="268" t="s">
        <v>85</v>
      </c>
      <c r="AV196" s="13" t="s">
        <v>154</v>
      </c>
      <c r="AW196" s="13" t="s">
        <v>39</v>
      </c>
      <c r="AX196" s="13" t="s">
        <v>83</v>
      </c>
      <c r="AY196" s="268" t="s">
        <v>147</v>
      </c>
    </row>
    <row r="197" s="1" customFormat="1" ht="38.25" customHeight="1">
      <c r="B197" s="46"/>
      <c r="C197" s="222" t="s">
        <v>269</v>
      </c>
      <c r="D197" s="222" t="s">
        <v>149</v>
      </c>
      <c r="E197" s="223" t="s">
        <v>270</v>
      </c>
      <c r="F197" s="224" t="s">
        <v>271</v>
      </c>
      <c r="G197" s="225" t="s">
        <v>101</v>
      </c>
      <c r="H197" s="226">
        <v>1819.5340000000001</v>
      </c>
      <c r="I197" s="227"/>
      <c r="J197" s="228">
        <f>ROUND(I197*H197,2)</f>
        <v>0</v>
      </c>
      <c r="K197" s="224" t="s">
        <v>153</v>
      </c>
      <c r="L197" s="72"/>
      <c r="M197" s="229" t="s">
        <v>23</v>
      </c>
      <c r="N197" s="230" t="s">
        <v>47</v>
      </c>
      <c r="O197" s="47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AR197" s="24" t="s">
        <v>154</v>
      </c>
      <c r="AT197" s="24" t="s">
        <v>149</v>
      </c>
      <c r="AU197" s="24" t="s">
        <v>85</v>
      </c>
      <c r="AY197" s="24" t="s">
        <v>147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24" t="s">
        <v>83</v>
      </c>
      <c r="BK197" s="233">
        <f>ROUND(I197*H197,2)</f>
        <v>0</v>
      </c>
      <c r="BL197" s="24" t="s">
        <v>154</v>
      </c>
      <c r="BM197" s="24" t="s">
        <v>272</v>
      </c>
    </row>
    <row r="198" s="1" customFormat="1">
      <c r="B198" s="46"/>
      <c r="C198" s="74"/>
      <c r="D198" s="234" t="s">
        <v>156</v>
      </c>
      <c r="E198" s="74"/>
      <c r="F198" s="235" t="s">
        <v>157</v>
      </c>
      <c r="G198" s="74"/>
      <c r="H198" s="74"/>
      <c r="I198" s="192"/>
      <c r="J198" s="74"/>
      <c r="K198" s="74"/>
      <c r="L198" s="72"/>
      <c r="M198" s="236"/>
      <c r="N198" s="47"/>
      <c r="O198" s="47"/>
      <c r="P198" s="47"/>
      <c r="Q198" s="47"/>
      <c r="R198" s="47"/>
      <c r="S198" s="47"/>
      <c r="T198" s="95"/>
      <c r="AT198" s="24" t="s">
        <v>156</v>
      </c>
      <c r="AU198" s="24" t="s">
        <v>85</v>
      </c>
    </row>
    <row r="199" s="12" customFormat="1">
      <c r="B199" s="247"/>
      <c r="C199" s="248"/>
      <c r="D199" s="234" t="s">
        <v>158</v>
      </c>
      <c r="E199" s="249" t="s">
        <v>23</v>
      </c>
      <c r="F199" s="250" t="s">
        <v>273</v>
      </c>
      <c r="G199" s="248"/>
      <c r="H199" s="251">
        <v>150.34299999999999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AT199" s="257" t="s">
        <v>158</v>
      </c>
      <c r="AU199" s="257" t="s">
        <v>85</v>
      </c>
      <c r="AV199" s="12" t="s">
        <v>85</v>
      </c>
      <c r="AW199" s="12" t="s">
        <v>39</v>
      </c>
      <c r="AX199" s="12" t="s">
        <v>76</v>
      </c>
      <c r="AY199" s="257" t="s">
        <v>147</v>
      </c>
    </row>
    <row r="200" s="12" customFormat="1">
      <c r="B200" s="247"/>
      <c r="C200" s="248"/>
      <c r="D200" s="234" t="s">
        <v>158</v>
      </c>
      <c r="E200" s="249" t="s">
        <v>23</v>
      </c>
      <c r="F200" s="250" t="s">
        <v>274</v>
      </c>
      <c r="G200" s="248"/>
      <c r="H200" s="251">
        <v>8.6370000000000005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AT200" s="257" t="s">
        <v>158</v>
      </c>
      <c r="AU200" s="257" t="s">
        <v>85</v>
      </c>
      <c r="AV200" s="12" t="s">
        <v>85</v>
      </c>
      <c r="AW200" s="12" t="s">
        <v>39</v>
      </c>
      <c r="AX200" s="12" t="s">
        <v>76</v>
      </c>
      <c r="AY200" s="257" t="s">
        <v>147</v>
      </c>
    </row>
    <row r="201" s="12" customFormat="1">
      <c r="B201" s="247"/>
      <c r="C201" s="248"/>
      <c r="D201" s="234" t="s">
        <v>158</v>
      </c>
      <c r="E201" s="249" t="s">
        <v>23</v>
      </c>
      <c r="F201" s="250" t="s">
        <v>275</v>
      </c>
      <c r="G201" s="248"/>
      <c r="H201" s="251">
        <v>291.24900000000002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AT201" s="257" t="s">
        <v>158</v>
      </c>
      <c r="AU201" s="257" t="s">
        <v>85</v>
      </c>
      <c r="AV201" s="12" t="s">
        <v>85</v>
      </c>
      <c r="AW201" s="12" t="s">
        <v>39</v>
      </c>
      <c r="AX201" s="12" t="s">
        <v>76</v>
      </c>
      <c r="AY201" s="257" t="s">
        <v>147</v>
      </c>
    </row>
    <row r="202" s="12" customFormat="1">
      <c r="B202" s="247"/>
      <c r="C202" s="248"/>
      <c r="D202" s="234" t="s">
        <v>158</v>
      </c>
      <c r="E202" s="249" t="s">
        <v>23</v>
      </c>
      <c r="F202" s="250" t="s">
        <v>276</v>
      </c>
      <c r="G202" s="248"/>
      <c r="H202" s="251">
        <v>1369.3050000000001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AT202" s="257" t="s">
        <v>158</v>
      </c>
      <c r="AU202" s="257" t="s">
        <v>85</v>
      </c>
      <c r="AV202" s="12" t="s">
        <v>85</v>
      </c>
      <c r="AW202" s="12" t="s">
        <v>39</v>
      </c>
      <c r="AX202" s="12" t="s">
        <v>76</v>
      </c>
      <c r="AY202" s="257" t="s">
        <v>147</v>
      </c>
    </row>
    <row r="203" s="13" customFormat="1">
      <c r="B203" s="258"/>
      <c r="C203" s="259"/>
      <c r="D203" s="234" t="s">
        <v>158</v>
      </c>
      <c r="E203" s="260" t="s">
        <v>99</v>
      </c>
      <c r="F203" s="261" t="s">
        <v>161</v>
      </c>
      <c r="G203" s="259"/>
      <c r="H203" s="262">
        <v>1819.5340000000001</v>
      </c>
      <c r="I203" s="263"/>
      <c r="J203" s="259"/>
      <c r="K203" s="259"/>
      <c r="L203" s="264"/>
      <c r="M203" s="265"/>
      <c r="N203" s="266"/>
      <c r="O203" s="266"/>
      <c r="P203" s="266"/>
      <c r="Q203" s="266"/>
      <c r="R203" s="266"/>
      <c r="S203" s="266"/>
      <c r="T203" s="267"/>
      <c r="AT203" s="268" t="s">
        <v>158</v>
      </c>
      <c r="AU203" s="268" t="s">
        <v>85</v>
      </c>
      <c r="AV203" s="13" t="s">
        <v>154</v>
      </c>
      <c r="AW203" s="13" t="s">
        <v>39</v>
      </c>
      <c r="AX203" s="13" t="s">
        <v>83</v>
      </c>
      <c r="AY203" s="268" t="s">
        <v>147</v>
      </c>
    </row>
    <row r="204" s="1" customFormat="1" ht="38.25" customHeight="1">
      <c r="B204" s="46"/>
      <c r="C204" s="222" t="s">
        <v>277</v>
      </c>
      <c r="D204" s="222" t="s">
        <v>149</v>
      </c>
      <c r="E204" s="223" t="s">
        <v>278</v>
      </c>
      <c r="F204" s="224" t="s">
        <v>279</v>
      </c>
      <c r="G204" s="225" t="s">
        <v>97</v>
      </c>
      <c r="H204" s="226">
        <v>2599.3339999999998</v>
      </c>
      <c r="I204" s="227"/>
      <c r="J204" s="228">
        <f>ROUND(I204*H204,2)</f>
        <v>0</v>
      </c>
      <c r="K204" s="224" t="s">
        <v>153</v>
      </c>
      <c r="L204" s="72"/>
      <c r="M204" s="229" t="s">
        <v>23</v>
      </c>
      <c r="N204" s="230" t="s">
        <v>47</v>
      </c>
      <c r="O204" s="47"/>
      <c r="P204" s="231">
        <f>O204*H204</f>
        <v>0</v>
      </c>
      <c r="Q204" s="231">
        <v>0</v>
      </c>
      <c r="R204" s="231">
        <f>Q204*H204</f>
        <v>0</v>
      </c>
      <c r="S204" s="231">
        <v>0</v>
      </c>
      <c r="T204" s="232">
        <f>S204*H204</f>
        <v>0</v>
      </c>
      <c r="AR204" s="24" t="s">
        <v>154</v>
      </c>
      <c r="AT204" s="24" t="s">
        <v>149</v>
      </c>
      <c r="AU204" s="24" t="s">
        <v>85</v>
      </c>
      <c r="AY204" s="24" t="s">
        <v>147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24" t="s">
        <v>83</v>
      </c>
      <c r="BK204" s="233">
        <f>ROUND(I204*H204,2)</f>
        <v>0</v>
      </c>
      <c r="BL204" s="24" t="s">
        <v>154</v>
      </c>
      <c r="BM204" s="24" t="s">
        <v>280</v>
      </c>
    </row>
    <row r="205" s="1" customFormat="1">
      <c r="B205" s="46"/>
      <c r="C205" s="74"/>
      <c r="D205" s="234" t="s">
        <v>156</v>
      </c>
      <c r="E205" s="74"/>
      <c r="F205" s="235" t="s">
        <v>157</v>
      </c>
      <c r="G205" s="74"/>
      <c r="H205" s="74"/>
      <c r="I205" s="192"/>
      <c r="J205" s="74"/>
      <c r="K205" s="74"/>
      <c r="L205" s="72"/>
      <c r="M205" s="236"/>
      <c r="N205" s="47"/>
      <c r="O205" s="47"/>
      <c r="P205" s="47"/>
      <c r="Q205" s="47"/>
      <c r="R205" s="47"/>
      <c r="S205" s="47"/>
      <c r="T205" s="95"/>
      <c r="AT205" s="24" t="s">
        <v>156</v>
      </c>
      <c r="AU205" s="24" t="s">
        <v>85</v>
      </c>
    </row>
    <row r="206" s="12" customFormat="1">
      <c r="B206" s="247"/>
      <c r="C206" s="248"/>
      <c r="D206" s="234" t="s">
        <v>158</v>
      </c>
      <c r="E206" s="249" t="s">
        <v>23</v>
      </c>
      <c r="F206" s="250" t="s">
        <v>281</v>
      </c>
      <c r="G206" s="248"/>
      <c r="H206" s="251">
        <v>214.77600000000001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AT206" s="257" t="s">
        <v>158</v>
      </c>
      <c r="AU206" s="257" t="s">
        <v>85</v>
      </c>
      <c r="AV206" s="12" t="s">
        <v>85</v>
      </c>
      <c r="AW206" s="12" t="s">
        <v>39</v>
      </c>
      <c r="AX206" s="12" t="s">
        <v>76</v>
      </c>
      <c r="AY206" s="257" t="s">
        <v>147</v>
      </c>
    </row>
    <row r="207" s="12" customFormat="1">
      <c r="B207" s="247"/>
      <c r="C207" s="248"/>
      <c r="D207" s="234" t="s">
        <v>158</v>
      </c>
      <c r="E207" s="249" t="s">
        <v>23</v>
      </c>
      <c r="F207" s="250" t="s">
        <v>282</v>
      </c>
      <c r="G207" s="248"/>
      <c r="H207" s="251">
        <v>12.337999999999999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AT207" s="257" t="s">
        <v>158</v>
      </c>
      <c r="AU207" s="257" t="s">
        <v>85</v>
      </c>
      <c r="AV207" s="12" t="s">
        <v>85</v>
      </c>
      <c r="AW207" s="12" t="s">
        <v>39</v>
      </c>
      <c r="AX207" s="12" t="s">
        <v>76</v>
      </c>
      <c r="AY207" s="257" t="s">
        <v>147</v>
      </c>
    </row>
    <row r="208" s="12" customFormat="1">
      <c r="B208" s="247"/>
      <c r="C208" s="248"/>
      <c r="D208" s="234" t="s">
        <v>158</v>
      </c>
      <c r="E208" s="249" t="s">
        <v>23</v>
      </c>
      <c r="F208" s="250" t="s">
        <v>283</v>
      </c>
      <c r="G208" s="248"/>
      <c r="H208" s="251">
        <v>416.06999999999999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AT208" s="257" t="s">
        <v>158</v>
      </c>
      <c r="AU208" s="257" t="s">
        <v>85</v>
      </c>
      <c r="AV208" s="12" t="s">
        <v>85</v>
      </c>
      <c r="AW208" s="12" t="s">
        <v>39</v>
      </c>
      <c r="AX208" s="12" t="s">
        <v>76</v>
      </c>
      <c r="AY208" s="257" t="s">
        <v>147</v>
      </c>
    </row>
    <row r="209" s="12" customFormat="1">
      <c r="B209" s="247"/>
      <c r="C209" s="248"/>
      <c r="D209" s="234" t="s">
        <v>158</v>
      </c>
      <c r="E209" s="249" t="s">
        <v>23</v>
      </c>
      <c r="F209" s="250" t="s">
        <v>284</v>
      </c>
      <c r="G209" s="248"/>
      <c r="H209" s="251">
        <v>1956.1500000000001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AT209" s="257" t="s">
        <v>158</v>
      </c>
      <c r="AU209" s="257" t="s">
        <v>85</v>
      </c>
      <c r="AV209" s="12" t="s">
        <v>85</v>
      </c>
      <c r="AW209" s="12" t="s">
        <v>39</v>
      </c>
      <c r="AX209" s="12" t="s">
        <v>76</v>
      </c>
      <c r="AY209" s="257" t="s">
        <v>147</v>
      </c>
    </row>
    <row r="210" s="13" customFormat="1">
      <c r="B210" s="258"/>
      <c r="C210" s="259"/>
      <c r="D210" s="234" t="s">
        <v>158</v>
      </c>
      <c r="E210" s="260" t="s">
        <v>23</v>
      </c>
      <c r="F210" s="261" t="s">
        <v>161</v>
      </c>
      <c r="G210" s="259"/>
      <c r="H210" s="262">
        <v>2599.3339999999998</v>
      </c>
      <c r="I210" s="263"/>
      <c r="J210" s="259"/>
      <c r="K210" s="259"/>
      <c r="L210" s="264"/>
      <c r="M210" s="265"/>
      <c r="N210" s="266"/>
      <c r="O210" s="266"/>
      <c r="P210" s="266"/>
      <c r="Q210" s="266"/>
      <c r="R210" s="266"/>
      <c r="S210" s="266"/>
      <c r="T210" s="267"/>
      <c r="AT210" s="268" t="s">
        <v>158</v>
      </c>
      <c r="AU210" s="268" t="s">
        <v>85</v>
      </c>
      <c r="AV210" s="13" t="s">
        <v>154</v>
      </c>
      <c r="AW210" s="13" t="s">
        <v>39</v>
      </c>
      <c r="AX210" s="13" t="s">
        <v>83</v>
      </c>
      <c r="AY210" s="268" t="s">
        <v>147</v>
      </c>
    </row>
    <row r="211" s="1" customFormat="1" ht="16.5" customHeight="1">
      <c r="B211" s="46"/>
      <c r="C211" s="222" t="s">
        <v>285</v>
      </c>
      <c r="D211" s="222" t="s">
        <v>149</v>
      </c>
      <c r="E211" s="223" t="s">
        <v>286</v>
      </c>
      <c r="F211" s="224" t="s">
        <v>287</v>
      </c>
      <c r="G211" s="225" t="s">
        <v>97</v>
      </c>
      <c r="H211" s="226">
        <v>6274.7569999999996</v>
      </c>
      <c r="I211" s="227"/>
      <c r="J211" s="228">
        <f>ROUND(I211*H211,2)</f>
        <v>0</v>
      </c>
      <c r="K211" s="224" t="s">
        <v>23</v>
      </c>
      <c r="L211" s="72"/>
      <c r="M211" s="229" t="s">
        <v>23</v>
      </c>
      <c r="N211" s="230" t="s">
        <v>47</v>
      </c>
      <c r="O211" s="47"/>
      <c r="P211" s="231">
        <f>O211*H211</f>
        <v>0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AR211" s="24" t="s">
        <v>154</v>
      </c>
      <c r="AT211" s="24" t="s">
        <v>149</v>
      </c>
      <c r="AU211" s="24" t="s">
        <v>85</v>
      </c>
      <c r="AY211" s="24" t="s">
        <v>147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24" t="s">
        <v>83</v>
      </c>
      <c r="BK211" s="233">
        <f>ROUND(I211*H211,2)</f>
        <v>0</v>
      </c>
      <c r="BL211" s="24" t="s">
        <v>154</v>
      </c>
      <c r="BM211" s="24" t="s">
        <v>288</v>
      </c>
    </row>
    <row r="212" s="1" customFormat="1">
      <c r="B212" s="46"/>
      <c r="C212" s="74"/>
      <c r="D212" s="234" t="s">
        <v>156</v>
      </c>
      <c r="E212" s="74"/>
      <c r="F212" s="235" t="s">
        <v>157</v>
      </c>
      <c r="G212" s="74"/>
      <c r="H212" s="74"/>
      <c r="I212" s="192"/>
      <c r="J212" s="74"/>
      <c r="K212" s="74"/>
      <c r="L212" s="72"/>
      <c r="M212" s="236"/>
      <c r="N212" s="47"/>
      <c r="O212" s="47"/>
      <c r="P212" s="47"/>
      <c r="Q212" s="47"/>
      <c r="R212" s="47"/>
      <c r="S212" s="47"/>
      <c r="T212" s="95"/>
      <c r="AT212" s="24" t="s">
        <v>156</v>
      </c>
      <c r="AU212" s="24" t="s">
        <v>85</v>
      </c>
    </row>
    <row r="213" s="12" customFormat="1">
      <c r="B213" s="247"/>
      <c r="C213" s="248"/>
      <c r="D213" s="234" t="s">
        <v>158</v>
      </c>
      <c r="E213" s="249" t="s">
        <v>23</v>
      </c>
      <c r="F213" s="250" t="s">
        <v>289</v>
      </c>
      <c r="G213" s="248"/>
      <c r="H213" s="251">
        <v>247.59</v>
      </c>
      <c r="I213" s="252"/>
      <c r="J213" s="248"/>
      <c r="K213" s="248"/>
      <c r="L213" s="253"/>
      <c r="M213" s="254"/>
      <c r="N213" s="255"/>
      <c r="O213" s="255"/>
      <c r="P213" s="255"/>
      <c r="Q213" s="255"/>
      <c r="R213" s="255"/>
      <c r="S213" s="255"/>
      <c r="T213" s="256"/>
      <c r="AT213" s="257" t="s">
        <v>158</v>
      </c>
      <c r="AU213" s="257" t="s">
        <v>85</v>
      </c>
      <c r="AV213" s="12" t="s">
        <v>85</v>
      </c>
      <c r="AW213" s="12" t="s">
        <v>39</v>
      </c>
      <c r="AX213" s="12" t="s">
        <v>76</v>
      </c>
      <c r="AY213" s="257" t="s">
        <v>147</v>
      </c>
    </row>
    <row r="214" s="12" customFormat="1">
      <c r="B214" s="247"/>
      <c r="C214" s="248"/>
      <c r="D214" s="234" t="s">
        <v>158</v>
      </c>
      <c r="E214" s="249" t="s">
        <v>23</v>
      </c>
      <c r="F214" s="250" t="s">
        <v>290</v>
      </c>
      <c r="G214" s="248"/>
      <c r="H214" s="251">
        <v>455.30399999999997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AT214" s="257" t="s">
        <v>158</v>
      </c>
      <c r="AU214" s="257" t="s">
        <v>85</v>
      </c>
      <c r="AV214" s="12" t="s">
        <v>85</v>
      </c>
      <c r="AW214" s="12" t="s">
        <v>39</v>
      </c>
      <c r="AX214" s="12" t="s">
        <v>76</v>
      </c>
      <c r="AY214" s="257" t="s">
        <v>147</v>
      </c>
    </row>
    <row r="215" s="12" customFormat="1">
      <c r="B215" s="247"/>
      <c r="C215" s="248"/>
      <c r="D215" s="234" t="s">
        <v>158</v>
      </c>
      <c r="E215" s="249" t="s">
        <v>23</v>
      </c>
      <c r="F215" s="250" t="s">
        <v>291</v>
      </c>
      <c r="G215" s="248"/>
      <c r="H215" s="251">
        <v>99.055999999999997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AT215" s="257" t="s">
        <v>158</v>
      </c>
      <c r="AU215" s="257" t="s">
        <v>85</v>
      </c>
      <c r="AV215" s="12" t="s">
        <v>85</v>
      </c>
      <c r="AW215" s="12" t="s">
        <v>39</v>
      </c>
      <c r="AX215" s="12" t="s">
        <v>76</v>
      </c>
      <c r="AY215" s="257" t="s">
        <v>147</v>
      </c>
    </row>
    <row r="216" s="12" customFormat="1">
      <c r="B216" s="247"/>
      <c r="C216" s="248"/>
      <c r="D216" s="234" t="s">
        <v>158</v>
      </c>
      <c r="E216" s="249" t="s">
        <v>23</v>
      </c>
      <c r="F216" s="250" t="s">
        <v>292</v>
      </c>
      <c r="G216" s="248"/>
      <c r="H216" s="251">
        <v>367.38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AT216" s="257" t="s">
        <v>158</v>
      </c>
      <c r="AU216" s="257" t="s">
        <v>85</v>
      </c>
      <c r="AV216" s="12" t="s">
        <v>85</v>
      </c>
      <c r="AW216" s="12" t="s">
        <v>39</v>
      </c>
      <c r="AX216" s="12" t="s">
        <v>76</v>
      </c>
      <c r="AY216" s="257" t="s">
        <v>147</v>
      </c>
    </row>
    <row r="217" s="12" customFormat="1">
      <c r="B217" s="247"/>
      <c r="C217" s="248"/>
      <c r="D217" s="234" t="s">
        <v>158</v>
      </c>
      <c r="E217" s="249" t="s">
        <v>23</v>
      </c>
      <c r="F217" s="250" t="s">
        <v>293</v>
      </c>
      <c r="G217" s="248"/>
      <c r="H217" s="251">
        <v>22.382000000000001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AT217" s="257" t="s">
        <v>158</v>
      </c>
      <c r="AU217" s="257" t="s">
        <v>85</v>
      </c>
      <c r="AV217" s="12" t="s">
        <v>85</v>
      </c>
      <c r="AW217" s="12" t="s">
        <v>39</v>
      </c>
      <c r="AX217" s="12" t="s">
        <v>76</v>
      </c>
      <c r="AY217" s="257" t="s">
        <v>147</v>
      </c>
    </row>
    <row r="218" s="12" customFormat="1">
      <c r="B218" s="247"/>
      <c r="C218" s="248"/>
      <c r="D218" s="234" t="s">
        <v>158</v>
      </c>
      <c r="E218" s="249" t="s">
        <v>23</v>
      </c>
      <c r="F218" s="250" t="s">
        <v>294</v>
      </c>
      <c r="G218" s="248"/>
      <c r="H218" s="251">
        <v>351.22500000000002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AT218" s="257" t="s">
        <v>158</v>
      </c>
      <c r="AU218" s="257" t="s">
        <v>85</v>
      </c>
      <c r="AV218" s="12" t="s">
        <v>85</v>
      </c>
      <c r="AW218" s="12" t="s">
        <v>39</v>
      </c>
      <c r="AX218" s="12" t="s">
        <v>76</v>
      </c>
      <c r="AY218" s="257" t="s">
        <v>147</v>
      </c>
    </row>
    <row r="219" s="12" customFormat="1">
      <c r="B219" s="247"/>
      <c r="C219" s="248"/>
      <c r="D219" s="234" t="s">
        <v>158</v>
      </c>
      <c r="E219" s="249" t="s">
        <v>23</v>
      </c>
      <c r="F219" s="250" t="s">
        <v>295</v>
      </c>
      <c r="G219" s="248"/>
      <c r="H219" s="251">
        <v>741.69000000000005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AT219" s="257" t="s">
        <v>158</v>
      </c>
      <c r="AU219" s="257" t="s">
        <v>85</v>
      </c>
      <c r="AV219" s="12" t="s">
        <v>85</v>
      </c>
      <c r="AW219" s="12" t="s">
        <v>39</v>
      </c>
      <c r="AX219" s="12" t="s">
        <v>76</v>
      </c>
      <c r="AY219" s="257" t="s">
        <v>147</v>
      </c>
    </row>
    <row r="220" s="12" customFormat="1">
      <c r="B220" s="247"/>
      <c r="C220" s="248"/>
      <c r="D220" s="234" t="s">
        <v>158</v>
      </c>
      <c r="E220" s="249" t="s">
        <v>23</v>
      </c>
      <c r="F220" s="250" t="s">
        <v>296</v>
      </c>
      <c r="G220" s="248"/>
      <c r="H220" s="251">
        <v>721.77999999999997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AT220" s="257" t="s">
        <v>158</v>
      </c>
      <c r="AU220" s="257" t="s">
        <v>85</v>
      </c>
      <c r="AV220" s="12" t="s">
        <v>85</v>
      </c>
      <c r="AW220" s="12" t="s">
        <v>39</v>
      </c>
      <c r="AX220" s="12" t="s">
        <v>76</v>
      </c>
      <c r="AY220" s="257" t="s">
        <v>147</v>
      </c>
    </row>
    <row r="221" s="12" customFormat="1">
      <c r="B221" s="247"/>
      <c r="C221" s="248"/>
      <c r="D221" s="234" t="s">
        <v>158</v>
      </c>
      <c r="E221" s="249" t="s">
        <v>23</v>
      </c>
      <c r="F221" s="250" t="s">
        <v>297</v>
      </c>
      <c r="G221" s="248"/>
      <c r="H221" s="251">
        <v>3268.3499999999999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AT221" s="257" t="s">
        <v>158</v>
      </c>
      <c r="AU221" s="257" t="s">
        <v>85</v>
      </c>
      <c r="AV221" s="12" t="s">
        <v>85</v>
      </c>
      <c r="AW221" s="12" t="s">
        <v>39</v>
      </c>
      <c r="AX221" s="12" t="s">
        <v>76</v>
      </c>
      <c r="AY221" s="257" t="s">
        <v>147</v>
      </c>
    </row>
    <row r="222" s="13" customFormat="1">
      <c r="B222" s="258"/>
      <c r="C222" s="259"/>
      <c r="D222" s="234" t="s">
        <v>158</v>
      </c>
      <c r="E222" s="260" t="s">
        <v>23</v>
      </c>
      <c r="F222" s="261" t="s">
        <v>161</v>
      </c>
      <c r="G222" s="259"/>
      <c r="H222" s="262">
        <v>6274.7569999999996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AT222" s="268" t="s">
        <v>158</v>
      </c>
      <c r="AU222" s="268" t="s">
        <v>85</v>
      </c>
      <c r="AV222" s="13" t="s">
        <v>154</v>
      </c>
      <c r="AW222" s="13" t="s">
        <v>39</v>
      </c>
      <c r="AX222" s="13" t="s">
        <v>83</v>
      </c>
      <c r="AY222" s="268" t="s">
        <v>147</v>
      </c>
    </row>
    <row r="223" s="1" customFormat="1" ht="25.5" customHeight="1">
      <c r="B223" s="46"/>
      <c r="C223" s="222" t="s">
        <v>298</v>
      </c>
      <c r="D223" s="222" t="s">
        <v>149</v>
      </c>
      <c r="E223" s="223" t="s">
        <v>299</v>
      </c>
      <c r="F223" s="224" t="s">
        <v>300</v>
      </c>
      <c r="G223" s="225" t="s">
        <v>97</v>
      </c>
      <c r="H223" s="226">
        <v>2321.4839999999999</v>
      </c>
      <c r="I223" s="227"/>
      <c r="J223" s="228">
        <f>ROUND(I223*H223,2)</f>
        <v>0</v>
      </c>
      <c r="K223" s="224" t="s">
        <v>153</v>
      </c>
      <c r="L223" s="72"/>
      <c r="M223" s="229" t="s">
        <v>23</v>
      </c>
      <c r="N223" s="230" t="s">
        <v>47</v>
      </c>
      <c r="O223" s="47"/>
      <c r="P223" s="231">
        <f>O223*H223</f>
        <v>0</v>
      </c>
      <c r="Q223" s="231">
        <v>0</v>
      </c>
      <c r="R223" s="231">
        <f>Q223*H223</f>
        <v>0</v>
      </c>
      <c r="S223" s="231">
        <v>0</v>
      </c>
      <c r="T223" s="232">
        <f>S223*H223</f>
        <v>0</v>
      </c>
      <c r="AR223" s="24" t="s">
        <v>154</v>
      </c>
      <c r="AT223" s="24" t="s">
        <v>149</v>
      </c>
      <c r="AU223" s="24" t="s">
        <v>85</v>
      </c>
      <c r="AY223" s="24" t="s">
        <v>147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24" t="s">
        <v>83</v>
      </c>
      <c r="BK223" s="233">
        <f>ROUND(I223*H223,2)</f>
        <v>0</v>
      </c>
      <c r="BL223" s="24" t="s">
        <v>154</v>
      </c>
      <c r="BM223" s="24" t="s">
        <v>301</v>
      </c>
    </row>
    <row r="224" s="1" customFormat="1">
      <c r="B224" s="46"/>
      <c r="C224" s="74"/>
      <c r="D224" s="234" t="s">
        <v>156</v>
      </c>
      <c r="E224" s="74"/>
      <c r="F224" s="235" t="s">
        <v>157</v>
      </c>
      <c r="G224" s="74"/>
      <c r="H224" s="74"/>
      <c r="I224" s="192"/>
      <c r="J224" s="74"/>
      <c r="K224" s="74"/>
      <c r="L224" s="72"/>
      <c r="M224" s="236"/>
      <c r="N224" s="47"/>
      <c r="O224" s="47"/>
      <c r="P224" s="47"/>
      <c r="Q224" s="47"/>
      <c r="R224" s="47"/>
      <c r="S224" s="47"/>
      <c r="T224" s="95"/>
      <c r="AT224" s="24" t="s">
        <v>156</v>
      </c>
      <c r="AU224" s="24" t="s">
        <v>85</v>
      </c>
    </row>
    <row r="225" s="12" customFormat="1">
      <c r="B225" s="247"/>
      <c r="C225" s="248"/>
      <c r="D225" s="234" t="s">
        <v>158</v>
      </c>
      <c r="E225" s="249" t="s">
        <v>23</v>
      </c>
      <c r="F225" s="250" t="s">
        <v>302</v>
      </c>
      <c r="G225" s="248"/>
      <c r="H225" s="251">
        <v>191.226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AT225" s="257" t="s">
        <v>158</v>
      </c>
      <c r="AU225" s="257" t="s">
        <v>85</v>
      </c>
      <c r="AV225" s="12" t="s">
        <v>85</v>
      </c>
      <c r="AW225" s="12" t="s">
        <v>39</v>
      </c>
      <c r="AX225" s="12" t="s">
        <v>76</v>
      </c>
      <c r="AY225" s="257" t="s">
        <v>147</v>
      </c>
    </row>
    <row r="226" s="12" customFormat="1">
      <c r="B226" s="247"/>
      <c r="C226" s="248"/>
      <c r="D226" s="234" t="s">
        <v>158</v>
      </c>
      <c r="E226" s="249" t="s">
        <v>23</v>
      </c>
      <c r="F226" s="250" t="s">
        <v>303</v>
      </c>
      <c r="G226" s="248"/>
      <c r="H226" s="251">
        <v>10.788</v>
      </c>
      <c r="I226" s="252"/>
      <c r="J226" s="248"/>
      <c r="K226" s="248"/>
      <c r="L226" s="253"/>
      <c r="M226" s="254"/>
      <c r="N226" s="255"/>
      <c r="O226" s="255"/>
      <c r="P226" s="255"/>
      <c r="Q226" s="255"/>
      <c r="R226" s="255"/>
      <c r="S226" s="255"/>
      <c r="T226" s="256"/>
      <c r="AT226" s="257" t="s">
        <v>158</v>
      </c>
      <c r="AU226" s="257" t="s">
        <v>85</v>
      </c>
      <c r="AV226" s="12" t="s">
        <v>85</v>
      </c>
      <c r="AW226" s="12" t="s">
        <v>39</v>
      </c>
      <c r="AX226" s="12" t="s">
        <v>76</v>
      </c>
      <c r="AY226" s="257" t="s">
        <v>147</v>
      </c>
    </row>
    <row r="227" s="12" customFormat="1">
      <c r="B227" s="247"/>
      <c r="C227" s="248"/>
      <c r="D227" s="234" t="s">
        <v>158</v>
      </c>
      <c r="E227" s="249" t="s">
        <v>23</v>
      </c>
      <c r="F227" s="250" t="s">
        <v>304</v>
      </c>
      <c r="G227" s="248"/>
      <c r="H227" s="251">
        <v>365.81999999999999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AT227" s="257" t="s">
        <v>158</v>
      </c>
      <c r="AU227" s="257" t="s">
        <v>85</v>
      </c>
      <c r="AV227" s="12" t="s">
        <v>85</v>
      </c>
      <c r="AW227" s="12" t="s">
        <v>39</v>
      </c>
      <c r="AX227" s="12" t="s">
        <v>76</v>
      </c>
      <c r="AY227" s="257" t="s">
        <v>147</v>
      </c>
    </row>
    <row r="228" s="12" customFormat="1">
      <c r="B228" s="247"/>
      <c r="C228" s="248"/>
      <c r="D228" s="234" t="s">
        <v>158</v>
      </c>
      <c r="E228" s="249" t="s">
        <v>23</v>
      </c>
      <c r="F228" s="250" t="s">
        <v>305</v>
      </c>
      <c r="G228" s="248"/>
      <c r="H228" s="251">
        <v>1753.6500000000001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AT228" s="257" t="s">
        <v>158</v>
      </c>
      <c r="AU228" s="257" t="s">
        <v>85</v>
      </c>
      <c r="AV228" s="12" t="s">
        <v>85</v>
      </c>
      <c r="AW228" s="12" t="s">
        <v>39</v>
      </c>
      <c r="AX228" s="12" t="s">
        <v>76</v>
      </c>
      <c r="AY228" s="257" t="s">
        <v>147</v>
      </c>
    </row>
    <row r="229" s="13" customFormat="1">
      <c r="B229" s="258"/>
      <c r="C229" s="259"/>
      <c r="D229" s="234" t="s">
        <v>158</v>
      </c>
      <c r="E229" s="260" t="s">
        <v>23</v>
      </c>
      <c r="F229" s="261" t="s">
        <v>161</v>
      </c>
      <c r="G229" s="259"/>
      <c r="H229" s="262">
        <v>2321.4839999999999</v>
      </c>
      <c r="I229" s="263"/>
      <c r="J229" s="259"/>
      <c r="K229" s="259"/>
      <c r="L229" s="264"/>
      <c r="M229" s="265"/>
      <c r="N229" s="266"/>
      <c r="O229" s="266"/>
      <c r="P229" s="266"/>
      <c r="Q229" s="266"/>
      <c r="R229" s="266"/>
      <c r="S229" s="266"/>
      <c r="T229" s="267"/>
      <c r="AT229" s="268" t="s">
        <v>158</v>
      </c>
      <c r="AU229" s="268" t="s">
        <v>85</v>
      </c>
      <c r="AV229" s="13" t="s">
        <v>154</v>
      </c>
      <c r="AW229" s="13" t="s">
        <v>39</v>
      </c>
      <c r="AX229" s="13" t="s">
        <v>83</v>
      </c>
      <c r="AY229" s="268" t="s">
        <v>147</v>
      </c>
    </row>
    <row r="230" s="1" customFormat="1" ht="16.5" customHeight="1">
      <c r="B230" s="46"/>
      <c r="C230" s="280" t="s">
        <v>306</v>
      </c>
      <c r="D230" s="280" t="s">
        <v>307</v>
      </c>
      <c r="E230" s="281" t="s">
        <v>308</v>
      </c>
      <c r="F230" s="282" t="s">
        <v>309</v>
      </c>
      <c r="G230" s="283" t="s">
        <v>310</v>
      </c>
      <c r="H230" s="284">
        <v>34.822000000000003</v>
      </c>
      <c r="I230" s="285"/>
      <c r="J230" s="286">
        <f>ROUND(I230*H230,2)</f>
        <v>0</v>
      </c>
      <c r="K230" s="282" t="s">
        <v>153</v>
      </c>
      <c r="L230" s="287"/>
      <c r="M230" s="288" t="s">
        <v>23</v>
      </c>
      <c r="N230" s="289" t="s">
        <v>47</v>
      </c>
      <c r="O230" s="47"/>
      <c r="P230" s="231">
        <f>O230*H230</f>
        <v>0</v>
      </c>
      <c r="Q230" s="231">
        <v>0.001</v>
      </c>
      <c r="R230" s="231">
        <f>Q230*H230</f>
        <v>0.034822000000000006</v>
      </c>
      <c r="S230" s="231">
        <v>0</v>
      </c>
      <c r="T230" s="232">
        <f>S230*H230</f>
        <v>0</v>
      </c>
      <c r="AR230" s="24" t="s">
        <v>191</v>
      </c>
      <c r="AT230" s="24" t="s">
        <v>307</v>
      </c>
      <c r="AU230" s="24" t="s">
        <v>85</v>
      </c>
      <c r="AY230" s="24" t="s">
        <v>147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24" t="s">
        <v>83</v>
      </c>
      <c r="BK230" s="233">
        <f>ROUND(I230*H230,2)</f>
        <v>0</v>
      </c>
      <c r="BL230" s="24" t="s">
        <v>154</v>
      </c>
      <c r="BM230" s="24" t="s">
        <v>311</v>
      </c>
    </row>
    <row r="231" s="1" customFormat="1">
      <c r="B231" s="46"/>
      <c r="C231" s="74"/>
      <c r="D231" s="234" t="s">
        <v>156</v>
      </c>
      <c r="E231" s="74"/>
      <c r="F231" s="235" t="s">
        <v>157</v>
      </c>
      <c r="G231" s="74"/>
      <c r="H231" s="74"/>
      <c r="I231" s="192"/>
      <c r="J231" s="74"/>
      <c r="K231" s="74"/>
      <c r="L231" s="72"/>
      <c r="M231" s="236"/>
      <c r="N231" s="47"/>
      <c r="O231" s="47"/>
      <c r="P231" s="47"/>
      <c r="Q231" s="47"/>
      <c r="R231" s="47"/>
      <c r="S231" s="47"/>
      <c r="T231" s="95"/>
      <c r="AT231" s="24" t="s">
        <v>156</v>
      </c>
      <c r="AU231" s="24" t="s">
        <v>85</v>
      </c>
    </row>
    <row r="232" s="12" customFormat="1">
      <c r="B232" s="247"/>
      <c r="C232" s="248"/>
      <c r="D232" s="234" t="s">
        <v>158</v>
      </c>
      <c r="E232" s="248"/>
      <c r="F232" s="250" t="s">
        <v>312</v>
      </c>
      <c r="G232" s="248"/>
      <c r="H232" s="251">
        <v>34.822000000000003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AT232" s="257" t="s">
        <v>158</v>
      </c>
      <c r="AU232" s="257" t="s">
        <v>85</v>
      </c>
      <c r="AV232" s="12" t="s">
        <v>85</v>
      </c>
      <c r="AW232" s="12" t="s">
        <v>6</v>
      </c>
      <c r="AX232" s="12" t="s">
        <v>83</v>
      </c>
      <c r="AY232" s="257" t="s">
        <v>147</v>
      </c>
    </row>
    <row r="233" s="10" customFormat="1" ht="29.88" customHeight="1">
      <c r="B233" s="206"/>
      <c r="C233" s="207"/>
      <c r="D233" s="208" t="s">
        <v>75</v>
      </c>
      <c r="E233" s="220" t="s">
        <v>154</v>
      </c>
      <c r="F233" s="220" t="s">
        <v>313</v>
      </c>
      <c r="G233" s="207"/>
      <c r="H233" s="207"/>
      <c r="I233" s="210"/>
      <c r="J233" s="221">
        <f>BK233</f>
        <v>0</v>
      </c>
      <c r="K233" s="207"/>
      <c r="L233" s="212"/>
      <c r="M233" s="213"/>
      <c r="N233" s="214"/>
      <c r="O233" s="214"/>
      <c r="P233" s="215">
        <f>SUM(P234:P269)</f>
        <v>0</v>
      </c>
      <c r="Q233" s="214"/>
      <c r="R233" s="215">
        <f>SUM(R234:R269)</f>
        <v>4683.6173404800002</v>
      </c>
      <c r="S233" s="214"/>
      <c r="T233" s="216">
        <f>SUM(T234:T269)</f>
        <v>0</v>
      </c>
      <c r="AR233" s="217" t="s">
        <v>83</v>
      </c>
      <c r="AT233" s="218" t="s">
        <v>75</v>
      </c>
      <c r="AU233" s="218" t="s">
        <v>83</v>
      </c>
      <c r="AY233" s="217" t="s">
        <v>147</v>
      </c>
      <c r="BK233" s="219">
        <f>SUM(BK234:BK269)</f>
        <v>0</v>
      </c>
    </row>
    <row r="234" s="1" customFormat="1" ht="25.5" customHeight="1">
      <c r="B234" s="46"/>
      <c r="C234" s="222" t="s">
        <v>314</v>
      </c>
      <c r="D234" s="222" t="s">
        <v>149</v>
      </c>
      <c r="E234" s="223" t="s">
        <v>315</v>
      </c>
      <c r="F234" s="224" t="s">
        <v>316</v>
      </c>
      <c r="G234" s="225" t="s">
        <v>101</v>
      </c>
      <c r="H234" s="226">
        <v>2096.0810000000001</v>
      </c>
      <c r="I234" s="227"/>
      <c r="J234" s="228">
        <f>ROUND(I234*H234,2)</f>
        <v>0</v>
      </c>
      <c r="K234" s="224" t="s">
        <v>153</v>
      </c>
      <c r="L234" s="72"/>
      <c r="M234" s="229" t="s">
        <v>23</v>
      </c>
      <c r="N234" s="230" t="s">
        <v>47</v>
      </c>
      <c r="O234" s="47"/>
      <c r="P234" s="231">
        <f>O234*H234</f>
        <v>0</v>
      </c>
      <c r="Q234" s="231">
        <v>2.13408</v>
      </c>
      <c r="R234" s="231">
        <f>Q234*H234</f>
        <v>4473.2045404800001</v>
      </c>
      <c r="S234" s="231">
        <v>0</v>
      </c>
      <c r="T234" s="232">
        <f>S234*H234</f>
        <v>0</v>
      </c>
      <c r="AR234" s="24" t="s">
        <v>154</v>
      </c>
      <c r="AT234" s="24" t="s">
        <v>149</v>
      </c>
      <c r="AU234" s="24" t="s">
        <v>85</v>
      </c>
      <c r="AY234" s="24" t="s">
        <v>147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24" t="s">
        <v>83</v>
      </c>
      <c r="BK234" s="233">
        <f>ROUND(I234*H234,2)</f>
        <v>0</v>
      </c>
      <c r="BL234" s="24" t="s">
        <v>154</v>
      </c>
      <c r="BM234" s="24" t="s">
        <v>317</v>
      </c>
    </row>
    <row r="235" s="1" customFormat="1">
      <c r="B235" s="46"/>
      <c r="C235" s="74"/>
      <c r="D235" s="234" t="s">
        <v>156</v>
      </c>
      <c r="E235" s="74"/>
      <c r="F235" s="235" t="s">
        <v>157</v>
      </c>
      <c r="G235" s="74"/>
      <c r="H235" s="74"/>
      <c r="I235" s="192"/>
      <c r="J235" s="74"/>
      <c r="K235" s="74"/>
      <c r="L235" s="72"/>
      <c r="M235" s="236"/>
      <c r="N235" s="47"/>
      <c r="O235" s="47"/>
      <c r="P235" s="47"/>
      <c r="Q235" s="47"/>
      <c r="R235" s="47"/>
      <c r="S235" s="47"/>
      <c r="T235" s="95"/>
      <c r="AT235" s="24" t="s">
        <v>156</v>
      </c>
      <c r="AU235" s="24" t="s">
        <v>85</v>
      </c>
    </row>
    <row r="236" s="11" customFormat="1">
      <c r="B236" s="237"/>
      <c r="C236" s="238"/>
      <c r="D236" s="234" t="s">
        <v>158</v>
      </c>
      <c r="E236" s="239" t="s">
        <v>23</v>
      </c>
      <c r="F236" s="240" t="s">
        <v>318</v>
      </c>
      <c r="G236" s="238"/>
      <c r="H236" s="239" t="s">
        <v>23</v>
      </c>
      <c r="I236" s="241"/>
      <c r="J236" s="238"/>
      <c r="K236" s="238"/>
      <c r="L236" s="242"/>
      <c r="M236" s="243"/>
      <c r="N236" s="244"/>
      <c r="O236" s="244"/>
      <c r="P236" s="244"/>
      <c r="Q236" s="244"/>
      <c r="R236" s="244"/>
      <c r="S236" s="244"/>
      <c r="T236" s="245"/>
      <c r="AT236" s="246" t="s">
        <v>158</v>
      </c>
      <c r="AU236" s="246" t="s">
        <v>85</v>
      </c>
      <c r="AV236" s="11" t="s">
        <v>83</v>
      </c>
      <c r="AW236" s="11" t="s">
        <v>39</v>
      </c>
      <c r="AX236" s="11" t="s">
        <v>76</v>
      </c>
      <c r="AY236" s="246" t="s">
        <v>147</v>
      </c>
    </row>
    <row r="237" s="12" customFormat="1">
      <c r="B237" s="247"/>
      <c r="C237" s="248"/>
      <c r="D237" s="234" t="s">
        <v>158</v>
      </c>
      <c r="E237" s="249" t="s">
        <v>23</v>
      </c>
      <c r="F237" s="250" t="s">
        <v>319</v>
      </c>
      <c r="G237" s="248"/>
      <c r="H237" s="251">
        <v>1175.0809999999999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AT237" s="257" t="s">
        <v>158</v>
      </c>
      <c r="AU237" s="257" t="s">
        <v>85</v>
      </c>
      <c r="AV237" s="12" t="s">
        <v>85</v>
      </c>
      <c r="AW237" s="12" t="s">
        <v>39</v>
      </c>
      <c r="AX237" s="12" t="s">
        <v>76</v>
      </c>
      <c r="AY237" s="257" t="s">
        <v>147</v>
      </c>
    </row>
    <row r="238" s="12" customFormat="1">
      <c r="B238" s="247"/>
      <c r="C238" s="248"/>
      <c r="D238" s="234" t="s">
        <v>158</v>
      </c>
      <c r="E238" s="249" t="s">
        <v>23</v>
      </c>
      <c r="F238" s="250" t="s">
        <v>320</v>
      </c>
      <c r="G238" s="248"/>
      <c r="H238" s="251">
        <v>921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AT238" s="257" t="s">
        <v>158</v>
      </c>
      <c r="AU238" s="257" t="s">
        <v>85</v>
      </c>
      <c r="AV238" s="12" t="s">
        <v>85</v>
      </c>
      <c r="AW238" s="12" t="s">
        <v>39</v>
      </c>
      <c r="AX238" s="12" t="s">
        <v>76</v>
      </c>
      <c r="AY238" s="257" t="s">
        <v>147</v>
      </c>
    </row>
    <row r="239" s="13" customFormat="1">
      <c r="B239" s="258"/>
      <c r="C239" s="259"/>
      <c r="D239" s="234" t="s">
        <v>158</v>
      </c>
      <c r="E239" s="260" t="s">
        <v>23</v>
      </c>
      <c r="F239" s="261" t="s">
        <v>161</v>
      </c>
      <c r="G239" s="259"/>
      <c r="H239" s="262">
        <v>2096.0810000000001</v>
      </c>
      <c r="I239" s="263"/>
      <c r="J239" s="259"/>
      <c r="K239" s="259"/>
      <c r="L239" s="264"/>
      <c r="M239" s="265"/>
      <c r="N239" s="266"/>
      <c r="O239" s="266"/>
      <c r="P239" s="266"/>
      <c r="Q239" s="266"/>
      <c r="R239" s="266"/>
      <c r="S239" s="266"/>
      <c r="T239" s="267"/>
      <c r="AT239" s="268" t="s">
        <v>158</v>
      </c>
      <c r="AU239" s="268" t="s">
        <v>85</v>
      </c>
      <c r="AV239" s="13" t="s">
        <v>154</v>
      </c>
      <c r="AW239" s="13" t="s">
        <v>39</v>
      </c>
      <c r="AX239" s="13" t="s">
        <v>83</v>
      </c>
      <c r="AY239" s="268" t="s">
        <v>147</v>
      </c>
    </row>
    <row r="240" s="1" customFormat="1" ht="25.5" customHeight="1">
      <c r="B240" s="46"/>
      <c r="C240" s="222" t="s">
        <v>321</v>
      </c>
      <c r="D240" s="222" t="s">
        <v>149</v>
      </c>
      <c r="E240" s="223" t="s">
        <v>322</v>
      </c>
      <c r="F240" s="224" t="s">
        <v>323</v>
      </c>
      <c r="G240" s="225" t="s">
        <v>101</v>
      </c>
      <c r="H240" s="226">
        <v>20</v>
      </c>
      <c r="I240" s="227"/>
      <c r="J240" s="228">
        <f>ROUND(I240*H240,2)</f>
        <v>0</v>
      </c>
      <c r="K240" s="224" t="s">
        <v>153</v>
      </c>
      <c r="L240" s="72"/>
      <c r="M240" s="229" t="s">
        <v>23</v>
      </c>
      <c r="N240" s="230" t="s">
        <v>47</v>
      </c>
      <c r="O240" s="47"/>
      <c r="P240" s="231">
        <f>O240*H240</f>
        <v>0</v>
      </c>
      <c r="Q240" s="231">
        <v>2.13408</v>
      </c>
      <c r="R240" s="231">
        <f>Q240*H240</f>
        <v>42.681600000000003</v>
      </c>
      <c r="S240" s="231">
        <v>0</v>
      </c>
      <c r="T240" s="232">
        <f>S240*H240</f>
        <v>0</v>
      </c>
      <c r="AR240" s="24" t="s">
        <v>154</v>
      </c>
      <c r="AT240" s="24" t="s">
        <v>149</v>
      </c>
      <c r="AU240" s="24" t="s">
        <v>85</v>
      </c>
      <c r="AY240" s="24" t="s">
        <v>147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24" t="s">
        <v>83</v>
      </c>
      <c r="BK240" s="233">
        <f>ROUND(I240*H240,2)</f>
        <v>0</v>
      </c>
      <c r="BL240" s="24" t="s">
        <v>154</v>
      </c>
      <c r="BM240" s="24" t="s">
        <v>324</v>
      </c>
    </row>
    <row r="241" s="1" customFormat="1">
      <c r="B241" s="46"/>
      <c r="C241" s="74"/>
      <c r="D241" s="234" t="s">
        <v>156</v>
      </c>
      <c r="E241" s="74"/>
      <c r="F241" s="235" t="s">
        <v>157</v>
      </c>
      <c r="G241" s="74"/>
      <c r="H241" s="74"/>
      <c r="I241" s="192"/>
      <c r="J241" s="74"/>
      <c r="K241" s="74"/>
      <c r="L241" s="72"/>
      <c r="M241" s="236"/>
      <c r="N241" s="47"/>
      <c r="O241" s="47"/>
      <c r="P241" s="47"/>
      <c r="Q241" s="47"/>
      <c r="R241" s="47"/>
      <c r="S241" s="47"/>
      <c r="T241" s="95"/>
      <c r="AT241" s="24" t="s">
        <v>156</v>
      </c>
      <c r="AU241" s="24" t="s">
        <v>85</v>
      </c>
    </row>
    <row r="242" s="11" customFormat="1">
      <c r="B242" s="237"/>
      <c r="C242" s="238"/>
      <c r="D242" s="234" t="s">
        <v>158</v>
      </c>
      <c r="E242" s="239" t="s">
        <v>23</v>
      </c>
      <c r="F242" s="240" t="s">
        <v>325</v>
      </c>
      <c r="G242" s="238"/>
      <c r="H242" s="239" t="s">
        <v>23</v>
      </c>
      <c r="I242" s="241"/>
      <c r="J242" s="238"/>
      <c r="K242" s="238"/>
      <c r="L242" s="242"/>
      <c r="M242" s="243"/>
      <c r="N242" s="244"/>
      <c r="O242" s="244"/>
      <c r="P242" s="244"/>
      <c r="Q242" s="244"/>
      <c r="R242" s="244"/>
      <c r="S242" s="244"/>
      <c r="T242" s="245"/>
      <c r="AT242" s="246" t="s">
        <v>158</v>
      </c>
      <c r="AU242" s="246" t="s">
        <v>85</v>
      </c>
      <c r="AV242" s="11" t="s">
        <v>83</v>
      </c>
      <c r="AW242" s="11" t="s">
        <v>39</v>
      </c>
      <c r="AX242" s="11" t="s">
        <v>76</v>
      </c>
      <c r="AY242" s="246" t="s">
        <v>147</v>
      </c>
    </row>
    <row r="243" s="12" customFormat="1">
      <c r="B243" s="247"/>
      <c r="C243" s="248"/>
      <c r="D243" s="234" t="s">
        <v>158</v>
      </c>
      <c r="E243" s="249" t="s">
        <v>23</v>
      </c>
      <c r="F243" s="250" t="s">
        <v>259</v>
      </c>
      <c r="G243" s="248"/>
      <c r="H243" s="251">
        <v>20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AT243" s="257" t="s">
        <v>158</v>
      </c>
      <c r="AU243" s="257" t="s">
        <v>85</v>
      </c>
      <c r="AV243" s="12" t="s">
        <v>85</v>
      </c>
      <c r="AW243" s="12" t="s">
        <v>39</v>
      </c>
      <c r="AX243" s="12" t="s">
        <v>76</v>
      </c>
      <c r="AY243" s="257" t="s">
        <v>147</v>
      </c>
    </row>
    <row r="244" s="13" customFormat="1">
      <c r="B244" s="258"/>
      <c r="C244" s="259"/>
      <c r="D244" s="234" t="s">
        <v>158</v>
      </c>
      <c r="E244" s="260" t="s">
        <v>117</v>
      </c>
      <c r="F244" s="261" t="s">
        <v>161</v>
      </c>
      <c r="G244" s="259"/>
      <c r="H244" s="262">
        <v>20</v>
      </c>
      <c r="I244" s="263"/>
      <c r="J244" s="259"/>
      <c r="K244" s="259"/>
      <c r="L244" s="264"/>
      <c r="M244" s="265"/>
      <c r="N244" s="266"/>
      <c r="O244" s="266"/>
      <c r="P244" s="266"/>
      <c r="Q244" s="266"/>
      <c r="R244" s="266"/>
      <c r="S244" s="266"/>
      <c r="T244" s="267"/>
      <c r="AT244" s="268" t="s">
        <v>158</v>
      </c>
      <c r="AU244" s="268" t="s">
        <v>85</v>
      </c>
      <c r="AV244" s="13" t="s">
        <v>154</v>
      </c>
      <c r="AW244" s="13" t="s">
        <v>39</v>
      </c>
      <c r="AX244" s="13" t="s">
        <v>83</v>
      </c>
      <c r="AY244" s="268" t="s">
        <v>147</v>
      </c>
    </row>
    <row r="245" s="1" customFormat="1" ht="38.25" customHeight="1">
      <c r="B245" s="46"/>
      <c r="C245" s="222" t="s">
        <v>326</v>
      </c>
      <c r="D245" s="222" t="s">
        <v>149</v>
      </c>
      <c r="E245" s="223" t="s">
        <v>327</v>
      </c>
      <c r="F245" s="224" t="s">
        <v>328</v>
      </c>
      <c r="G245" s="225" t="s">
        <v>97</v>
      </c>
      <c r="H245" s="226">
        <v>2607.7139999999999</v>
      </c>
      <c r="I245" s="227"/>
      <c r="J245" s="228">
        <f>ROUND(I245*H245,2)</f>
        <v>0</v>
      </c>
      <c r="K245" s="224" t="s">
        <v>153</v>
      </c>
      <c r="L245" s="72"/>
      <c r="M245" s="229" t="s">
        <v>23</v>
      </c>
      <c r="N245" s="230" t="s">
        <v>47</v>
      </c>
      <c r="O245" s="47"/>
      <c r="P245" s="231">
        <f>O245*H245</f>
        <v>0</v>
      </c>
      <c r="Q245" s="231">
        <v>0</v>
      </c>
      <c r="R245" s="231">
        <f>Q245*H245</f>
        <v>0</v>
      </c>
      <c r="S245" s="231">
        <v>0</v>
      </c>
      <c r="T245" s="232">
        <f>S245*H245</f>
        <v>0</v>
      </c>
      <c r="AR245" s="24" t="s">
        <v>154</v>
      </c>
      <c r="AT245" s="24" t="s">
        <v>149</v>
      </c>
      <c r="AU245" s="24" t="s">
        <v>85</v>
      </c>
      <c r="AY245" s="24" t="s">
        <v>147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24" t="s">
        <v>83</v>
      </c>
      <c r="BK245" s="233">
        <f>ROUND(I245*H245,2)</f>
        <v>0</v>
      </c>
      <c r="BL245" s="24" t="s">
        <v>154</v>
      </c>
      <c r="BM245" s="24" t="s">
        <v>329</v>
      </c>
    </row>
    <row r="246" s="1" customFormat="1">
      <c r="B246" s="46"/>
      <c r="C246" s="74"/>
      <c r="D246" s="234" t="s">
        <v>156</v>
      </c>
      <c r="E246" s="74"/>
      <c r="F246" s="235" t="s">
        <v>157</v>
      </c>
      <c r="G246" s="74"/>
      <c r="H246" s="74"/>
      <c r="I246" s="192"/>
      <c r="J246" s="74"/>
      <c r="K246" s="74"/>
      <c r="L246" s="72"/>
      <c r="M246" s="236"/>
      <c r="N246" s="47"/>
      <c r="O246" s="47"/>
      <c r="P246" s="47"/>
      <c r="Q246" s="47"/>
      <c r="R246" s="47"/>
      <c r="S246" s="47"/>
      <c r="T246" s="95"/>
      <c r="AT246" s="24" t="s">
        <v>156</v>
      </c>
      <c r="AU246" s="24" t="s">
        <v>85</v>
      </c>
    </row>
    <row r="247" s="11" customFormat="1">
      <c r="B247" s="237"/>
      <c r="C247" s="238"/>
      <c r="D247" s="234" t="s">
        <v>158</v>
      </c>
      <c r="E247" s="239" t="s">
        <v>23</v>
      </c>
      <c r="F247" s="240" t="s">
        <v>330</v>
      </c>
      <c r="G247" s="238"/>
      <c r="H247" s="239" t="s">
        <v>23</v>
      </c>
      <c r="I247" s="241"/>
      <c r="J247" s="238"/>
      <c r="K247" s="238"/>
      <c r="L247" s="242"/>
      <c r="M247" s="243"/>
      <c r="N247" s="244"/>
      <c r="O247" s="244"/>
      <c r="P247" s="244"/>
      <c r="Q247" s="244"/>
      <c r="R247" s="244"/>
      <c r="S247" s="244"/>
      <c r="T247" s="245"/>
      <c r="AT247" s="246" t="s">
        <v>158</v>
      </c>
      <c r="AU247" s="246" t="s">
        <v>85</v>
      </c>
      <c r="AV247" s="11" t="s">
        <v>83</v>
      </c>
      <c r="AW247" s="11" t="s">
        <v>39</v>
      </c>
      <c r="AX247" s="11" t="s">
        <v>76</v>
      </c>
      <c r="AY247" s="246" t="s">
        <v>147</v>
      </c>
    </row>
    <row r="248" s="12" customFormat="1">
      <c r="B248" s="247"/>
      <c r="C248" s="248"/>
      <c r="D248" s="234" t="s">
        <v>158</v>
      </c>
      <c r="E248" s="249" t="s">
        <v>23</v>
      </c>
      <c r="F248" s="250" t="s">
        <v>331</v>
      </c>
      <c r="G248" s="248"/>
      <c r="H248" s="251">
        <v>190.99799999999999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6"/>
      <c r="AT248" s="257" t="s">
        <v>158</v>
      </c>
      <c r="AU248" s="257" t="s">
        <v>85</v>
      </c>
      <c r="AV248" s="12" t="s">
        <v>85</v>
      </c>
      <c r="AW248" s="12" t="s">
        <v>39</v>
      </c>
      <c r="AX248" s="12" t="s">
        <v>76</v>
      </c>
      <c r="AY248" s="257" t="s">
        <v>147</v>
      </c>
    </row>
    <row r="249" s="12" customFormat="1">
      <c r="B249" s="247"/>
      <c r="C249" s="248"/>
      <c r="D249" s="234" t="s">
        <v>158</v>
      </c>
      <c r="E249" s="249" t="s">
        <v>23</v>
      </c>
      <c r="F249" s="250" t="s">
        <v>332</v>
      </c>
      <c r="G249" s="248"/>
      <c r="H249" s="251">
        <v>201.52799999999999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AT249" s="257" t="s">
        <v>158</v>
      </c>
      <c r="AU249" s="257" t="s">
        <v>85</v>
      </c>
      <c r="AV249" s="12" t="s">
        <v>85</v>
      </c>
      <c r="AW249" s="12" t="s">
        <v>39</v>
      </c>
      <c r="AX249" s="12" t="s">
        <v>76</v>
      </c>
      <c r="AY249" s="257" t="s">
        <v>147</v>
      </c>
    </row>
    <row r="250" s="12" customFormat="1">
      <c r="B250" s="247"/>
      <c r="C250" s="248"/>
      <c r="D250" s="234" t="s">
        <v>158</v>
      </c>
      <c r="E250" s="249" t="s">
        <v>23</v>
      </c>
      <c r="F250" s="250" t="s">
        <v>333</v>
      </c>
      <c r="G250" s="248"/>
      <c r="H250" s="251">
        <v>48.923999999999999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AT250" s="257" t="s">
        <v>158</v>
      </c>
      <c r="AU250" s="257" t="s">
        <v>85</v>
      </c>
      <c r="AV250" s="12" t="s">
        <v>85</v>
      </c>
      <c r="AW250" s="12" t="s">
        <v>39</v>
      </c>
      <c r="AX250" s="12" t="s">
        <v>76</v>
      </c>
      <c r="AY250" s="257" t="s">
        <v>147</v>
      </c>
    </row>
    <row r="251" s="12" customFormat="1">
      <c r="B251" s="247"/>
      <c r="C251" s="248"/>
      <c r="D251" s="234" t="s">
        <v>158</v>
      </c>
      <c r="E251" s="249" t="s">
        <v>23</v>
      </c>
      <c r="F251" s="250" t="s">
        <v>334</v>
      </c>
      <c r="G251" s="248"/>
      <c r="H251" s="251">
        <v>170.09999999999999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AT251" s="257" t="s">
        <v>158</v>
      </c>
      <c r="AU251" s="257" t="s">
        <v>85</v>
      </c>
      <c r="AV251" s="12" t="s">
        <v>85</v>
      </c>
      <c r="AW251" s="12" t="s">
        <v>39</v>
      </c>
      <c r="AX251" s="12" t="s">
        <v>76</v>
      </c>
      <c r="AY251" s="257" t="s">
        <v>147</v>
      </c>
    </row>
    <row r="252" s="12" customFormat="1">
      <c r="B252" s="247"/>
      <c r="C252" s="248"/>
      <c r="D252" s="234" t="s">
        <v>158</v>
      </c>
      <c r="E252" s="249" t="s">
        <v>23</v>
      </c>
      <c r="F252" s="250" t="s">
        <v>335</v>
      </c>
      <c r="G252" s="248"/>
      <c r="H252" s="251">
        <v>195.696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AT252" s="257" t="s">
        <v>158</v>
      </c>
      <c r="AU252" s="257" t="s">
        <v>85</v>
      </c>
      <c r="AV252" s="12" t="s">
        <v>85</v>
      </c>
      <c r="AW252" s="12" t="s">
        <v>39</v>
      </c>
      <c r="AX252" s="12" t="s">
        <v>76</v>
      </c>
      <c r="AY252" s="257" t="s">
        <v>147</v>
      </c>
    </row>
    <row r="253" s="12" customFormat="1">
      <c r="B253" s="247"/>
      <c r="C253" s="248"/>
      <c r="D253" s="234" t="s">
        <v>158</v>
      </c>
      <c r="E253" s="249" t="s">
        <v>23</v>
      </c>
      <c r="F253" s="250" t="s">
        <v>336</v>
      </c>
      <c r="G253" s="248"/>
      <c r="H253" s="251">
        <v>152.60400000000001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AT253" s="257" t="s">
        <v>158</v>
      </c>
      <c r="AU253" s="257" t="s">
        <v>85</v>
      </c>
      <c r="AV253" s="12" t="s">
        <v>85</v>
      </c>
      <c r="AW253" s="12" t="s">
        <v>39</v>
      </c>
      <c r="AX253" s="12" t="s">
        <v>76</v>
      </c>
      <c r="AY253" s="257" t="s">
        <v>147</v>
      </c>
    </row>
    <row r="254" s="12" customFormat="1">
      <c r="B254" s="247"/>
      <c r="C254" s="248"/>
      <c r="D254" s="234" t="s">
        <v>158</v>
      </c>
      <c r="E254" s="249" t="s">
        <v>23</v>
      </c>
      <c r="F254" s="250" t="s">
        <v>337</v>
      </c>
      <c r="G254" s="248"/>
      <c r="H254" s="251">
        <v>10.044000000000001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AT254" s="257" t="s">
        <v>158</v>
      </c>
      <c r="AU254" s="257" t="s">
        <v>85</v>
      </c>
      <c r="AV254" s="12" t="s">
        <v>85</v>
      </c>
      <c r="AW254" s="12" t="s">
        <v>39</v>
      </c>
      <c r="AX254" s="12" t="s">
        <v>76</v>
      </c>
      <c r="AY254" s="257" t="s">
        <v>147</v>
      </c>
    </row>
    <row r="255" s="12" customFormat="1">
      <c r="B255" s="247"/>
      <c r="C255" s="248"/>
      <c r="D255" s="234" t="s">
        <v>158</v>
      </c>
      <c r="E255" s="249" t="s">
        <v>23</v>
      </c>
      <c r="F255" s="250" t="s">
        <v>338</v>
      </c>
      <c r="G255" s="248"/>
      <c r="H255" s="251">
        <v>325.62</v>
      </c>
      <c r="I255" s="252"/>
      <c r="J255" s="248"/>
      <c r="K255" s="248"/>
      <c r="L255" s="253"/>
      <c r="M255" s="254"/>
      <c r="N255" s="255"/>
      <c r="O255" s="255"/>
      <c r="P255" s="255"/>
      <c r="Q255" s="255"/>
      <c r="R255" s="255"/>
      <c r="S255" s="255"/>
      <c r="T255" s="256"/>
      <c r="AT255" s="257" t="s">
        <v>158</v>
      </c>
      <c r="AU255" s="257" t="s">
        <v>85</v>
      </c>
      <c r="AV255" s="12" t="s">
        <v>85</v>
      </c>
      <c r="AW255" s="12" t="s">
        <v>39</v>
      </c>
      <c r="AX255" s="12" t="s">
        <v>76</v>
      </c>
      <c r="AY255" s="257" t="s">
        <v>147</v>
      </c>
    </row>
    <row r="256" s="12" customFormat="1">
      <c r="B256" s="247"/>
      <c r="C256" s="248"/>
      <c r="D256" s="234" t="s">
        <v>158</v>
      </c>
      <c r="E256" s="249" t="s">
        <v>23</v>
      </c>
      <c r="F256" s="250" t="s">
        <v>339</v>
      </c>
      <c r="G256" s="248"/>
      <c r="H256" s="251">
        <v>1312.2000000000001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AT256" s="257" t="s">
        <v>158</v>
      </c>
      <c r="AU256" s="257" t="s">
        <v>85</v>
      </c>
      <c r="AV256" s="12" t="s">
        <v>85</v>
      </c>
      <c r="AW256" s="12" t="s">
        <v>39</v>
      </c>
      <c r="AX256" s="12" t="s">
        <v>76</v>
      </c>
      <c r="AY256" s="257" t="s">
        <v>147</v>
      </c>
    </row>
    <row r="257" s="13" customFormat="1">
      <c r="B257" s="258"/>
      <c r="C257" s="259"/>
      <c r="D257" s="234" t="s">
        <v>158</v>
      </c>
      <c r="E257" s="260" t="s">
        <v>23</v>
      </c>
      <c r="F257" s="261" t="s">
        <v>161</v>
      </c>
      <c r="G257" s="259"/>
      <c r="H257" s="262">
        <v>2607.7139999999999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AT257" s="268" t="s">
        <v>158</v>
      </c>
      <c r="AU257" s="268" t="s">
        <v>85</v>
      </c>
      <c r="AV257" s="13" t="s">
        <v>154</v>
      </c>
      <c r="AW257" s="13" t="s">
        <v>39</v>
      </c>
      <c r="AX257" s="13" t="s">
        <v>83</v>
      </c>
      <c r="AY257" s="268" t="s">
        <v>147</v>
      </c>
    </row>
    <row r="258" s="1" customFormat="1" ht="25.5" customHeight="1">
      <c r="B258" s="46"/>
      <c r="C258" s="222" t="s">
        <v>340</v>
      </c>
      <c r="D258" s="222" t="s">
        <v>149</v>
      </c>
      <c r="E258" s="223" t="s">
        <v>341</v>
      </c>
      <c r="F258" s="224" t="s">
        <v>342</v>
      </c>
      <c r="G258" s="225" t="s">
        <v>101</v>
      </c>
      <c r="H258" s="226">
        <v>84</v>
      </c>
      <c r="I258" s="227"/>
      <c r="J258" s="228">
        <f>ROUND(I258*H258,2)</f>
        <v>0</v>
      </c>
      <c r="K258" s="224" t="s">
        <v>153</v>
      </c>
      <c r="L258" s="72"/>
      <c r="M258" s="229" t="s">
        <v>23</v>
      </c>
      <c r="N258" s="230" t="s">
        <v>47</v>
      </c>
      <c r="O258" s="47"/>
      <c r="P258" s="231">
        <f>O258*H258</f>
        <v>0</v>
      </c>
      <c r="Q258" s="231">
        <v>1.9967999999999999</v>
      </c>
      <c r="R258" s="231">
        <f>Q258*H258</f>
        <v>167.7312</v>
      </c>
      <c r="S258" s="231">
        <v>0</v>
      </c>
      <c r="T258" s="232">
        <f>S258*H258</f>
        <v>0</v>
      </c>
      <c r="AR258" s="24" t="s">
        <v>154</v>
      </c>
      <c r="AT258" s="24" t="s">
        <v>149</v>
      </c>
      <c r="AU258" s="24" t="s">
        <v>85</v>
      </c>
      <c r="AY258" s="24" t="s">
        <v>147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24" t="s">
        <v>83</v>
      </c>
      <c r="BK258" s="233">
        <f>ROUND(I258*H258,2)</f>
        <v>0</v>
      </c>
      <c r="BL258" s="24" t="s">
        <v>154</v>
      </c>
      <c r="BM258" s="24" t="s">
        <v>343</v>
      </c>
    </row>
    <row r="259" s="1" customFormat="1">
      <c r="B259" s="46"/>
      <c r="C259" s="74"/>
      <c r="D259" s="234" t="s">
        <v>156</v>
      </c>
      <c r="E259" s="74"/>
      <c r="F259" s="235" t="s">
        <v>157</v>
      </c>
      <c r="G259" s="74"/>
      <c r="H259" s="74"/>
      <c r="I259" s="192"/>
      <c r="J259" s="74"/>
      <c r="K259" s="74"/>
      <c r="L259" s="72"/>
      <c r="M259" s="236"/>
      <c r="N259" s="47"/>
      <c r="O259" s="47"/>
      <c r="P259" s="47"/>
      <c r="Q259" s="47"/>
      <c r="R259" s="47"/>
      <c r="S259" s="47"/>
      <c r="T259" s="95"/>
      <c r="AT259" s="24" t="s">
        <v>156</v>
      </c>
      <c r="AU259" s="24" t="s">
        <v>85</v>
      </c>
    </row>
    <row r="260" s="11" customFormat="1">
      <c r="B260" s="237"/>
      <c r="C260" s="238"/>
      <c r="D260" s="234" t="s">
        <v>158</v>
      </c>
      <c r="E260" s="239" t="s">
        <v>23</v>
      </c>
      <c r="F260" s="240" t="s">
        <v>344</v>
      </c>
      <c r="G260" s="238"/>
      <c r="H260" s="239" t="s">
        <v>23</v>
      </c>
      <c r="I260" s="241"/>
      <c r="J260" s="238"/>
      <c r="K260" s="238"/>
      <c r="L260" s="242"/>
      <c r="M260" s="243"/>
      <c r="N260" s="244"/>
      <c r="O260" s="244"/>
      <c r="P260" s="244"/>
      <c r="Q260" s="244"/>
      <c r="R260" s="244"/>
      <c r="S260" s="244"/>
      <c r="T260" s="245"/>
      <c r="AT260" s="246" t="s">
        <v>158</v>
      </c>
      <c r="AU260" s="246" t="s">
        <v>85</v>
      </c>
      <c r="AV260" s="11" t="s">
        <v>83</v>
      </c>
      <c r="AW260" s="11" t="s">
        <v>39</v>
      </c>
      <c r="AX260" s="11" t="s">
        <v>76</v>
      </c>
      <c r="AY260" s="246" t="s">
        <v>147</v>
      </c>
    </row>
    <row r="261" s="12" customFormat="1">
      <c r="B261" s="247"/>
      <c r="C261" s="248"/>
      <c r="D261" s="234" t="s">
        <v>158</v>
      </c>
      <c r="E261" s="249" t="s">
        <v>23</v>
      </c>
      <c r="F261" s="250" t="s">
        <v>345</v>
      </c>
      <c r="G261" s="248"/>
      <c r="H261" s="251">
        <v>34</v>
      </c>
      <c r="I261" s="252"/>
      <c r="J261" s="248"/>
      <c r="K261" s="248"/>
      <c r="L261" s="253"/>
      <c r="M261" s="254"/>
      <c r="N261" s="255"/>
      <c r="O261" s="255"/>
      <c r="P261" s="255"/>
      <c r="Q261" s="255"/>
      <c r="R261" s="255"/>
      <c r="S261" s="255"/>
      <c r="T261" s="256"/>
      <c r="AT261" s="257" t="s">
        <v>158</v>
      </c>
      <c r="AU261" s="257" t="s">
        <v>85</v>
      </c>
      <c r="AV261" s="12" t="s">
        <v>85</v>
      </c>
      <c r="AW261" s="12" t="s">
        <v>39</v>
      </c>
      <c r="AX261" s="12" t="s">
        <v>76</v>
      </c>
      <c r="AY261" s="257" t="s">
        <v>147</v>
      </c>
    </row>
    <row r="262" s="11" customFormat="1">
      <c r="B262" s="237"/>
      <c r="C262" s="238"/>
      <c r="D262" s="234" t="s">
        <v>158</v>
      </c>
      <c r="E262" s="239" t="s">
        <v>23</v>
      </c>
      <c r="F262" s="240" t="s">
        <v>346</v>
      </c>
      <c r="G262" s="238"/>
      <c r="H262" s="239" t="s">
        <v>23</v>
      </c>
      <c r="I262" s="241"/>
      <c r="J262" s="238"/>
      <c r="K262" s="238"/>
      <c r="L262" s="242"/>
      <c r="M262" s="243"/>
      <c r="N262" s="244"/>
      <c r="O262" s="244"/>
      <c r="P262" s="244"/>
      <c r="Q262" s="244"/>
      <c r="R262" s="244"/>
      <c r="S262" s="244"/>
      <c r="T262" s="245"/>
      <c r="AT262" s="246" t="s">
        <v>158</v>
      </c>
      <c r="AU262" s="246" t="s">
        <v>85</v>
      </c>
      <c r="AV262" s="11" t="s">
        <v>83</v>
      </c>
      <c r="AW262" s="11" t="s">
        <v>39</v>
      </c>
      <c r="AX262" s="11" t="s">
        <v>76</v>
      </c>
      <c r="AY262" s="246" t="s">
        <v>147</v>
      </c>
    </row>
    <row r="263" s="12" customFormat="1">
      <c r="B263" s="247"/>
      <c r="C263" s="248"/>
      <c r="D263" s="234" t="s">
        <v>158</v>
      </c>
      <c r="E263" s="249" t="s">
        <v>23</v>
      </c>
      <c r="F263" s="250" t="s">
        <v>347</v>
      </c>
      <c r="G263" s="248"/>
      <c r="H263" s="251">
        <v>50</v>
      </c>
      <c r="I263" s="252"/>
      <c r="J263" s="248"/>
      <c r="K263" s="248"/>
      <c r="L263" s="253"/>
      <c r="M263" s="254"/>
      <c r="N263" s="255"/>
      <c r="O263" s="255"/>
      <c r="P263" s="255"/>
      <c r="Q263" s="255"/>
      <c r="R263" s="255"/>
      <c r="S263" s="255"/>
      <c r="T263" s="256"/>
      <c r="AT263" s="257" t="s">
        <v>158</v>
      </c>
      <c r="AU263" s="257" t="s">
        <v>85</v>
      </c>
      <c r="AV263" s="12" t="s">
        <v>85</v>
      </c>
      <c r="AW263" s="12" t="s">
        <v>39</v>
      </c>
      <c r="AX263" s="12" t="s">
        <v>76</v>
      </c>
      <c r="AY263" s="257" t="s">
        <v>147</v>
      </c>
    </row>
    <row r="264" s="13" customFormat="1">
      <c r="B264" s="258"/>
      <c r="C264" s="259"/>
      <c r="D264" s="234" t="s">
        <v>158</v>
      </c>
      <c r="E264" s="260" t="s">
        <v>107</v>
      </c>
      <c r="F264" s="261" t="s">
        <v>161</v>
      </c>
      <c r="G264" s="259"/>
      <c r="H264" s="262">
        <v>84</v>
      </c>
      <c r="I264" s="263"/>
      <c r="J264" s="259"/>
      <c r="K264" s="259"/>
      <c r="L264" s="264"/>
      <c r="M264" s="265"/>
      <c r="N264" s="266"/>
      <c r="O264" s="266"/>
      <c r="P264" s="266"/>
      <c r="Q264" s="266"/>
      <c r="R264" s="266"/>
      <c r="S264" s="266"/>
      <c r="T264" s="267"/>
      <c r="AT264" s="268" t="s">
        <v>158</v>
      </c>
      <c r="AU264" s="268" t="s">
        <v>85</v>
      </c>
      <c r="AV264" s="13" t="s">
        <v>154</v>
      </c>
      <c r="AW264" s="13" t="s">
        <v>39</v>
      </c>
      <c r="AX264" s="13" t="s">
        <v>83</v>
      </c>
      <c r="AY264" s="268" t="s">
        <v>147</v>
      </c>
    </row>
    <row r="265" s="1" customFormat="1" ht="25.5" customHeight="1">
      <c r="B265" s="46"/>
      <c r="C265" s="222" t="s">
        <v>348</v>
      </c>
      <c r="D265" s="222" t="s">
        <v>149</v>
      </c>
      <c r="E265" s="223" t="s">
        <v>349</v>
      </c>
      <c r="F265" s="224" t="s">
        <v>350</v>
      </c>
      <c r="G265" s="225" t="s">
        <v>97</v>
      </c>
      <c r="H265" s="226">
        <v>25</v>
      </c>
      <c r="I265" s="227"/>
      <c r="J265" s="228">
        <f>ROUND(I265*H265,2)</f>
        <v>0</v>
      </c>
      <c r="K265" s="224" t="s">
        <v>153</v>
      </c>
      <c r="L265" s="72"/>
      <c r="M265" s="229" t="s">
        <v>23</v>
      </c>
      <c r="N265" s="230" t="s">
        <v>47</v>
      </c>
      <c r="O265" s="47"/>
      <c r="P265" s="231">
        <f>O265*H265</f>
        <v>0</v>
      </c>
      <c r="Q265" s="231">
        <v>0</v>
      </c>
      <c r="R265" s="231">
        <f>Q265*H265</f>
        <v>0</v>
      </c>
      <c r="S265" s="231">
        <v>0</v>
      </c>
      <c r="T265" s="232">
        <f>S265*H265</f>
        <v>0</v>
      </c>
      <c r="AR265" s="24" t="s">
        <v>154</v>
      </c>
      <c r="AT265" s="24" t="s">
        <v>149</v>
      </c>
      <c r="AU265" s="24" t="s">
        <v>85</v>
      </c>
      <c r="AY265" s="24" t="s">
        <v>147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24" t="s">
        <v>83</v>
      </c>
      <c r="BK265" s="233">
        <f>ROUND(I265*H265,2)</f>
        <v>0</v>
      </c>
      <c r="BL265" s="24" t="s">
        <v>154</v>
      </c>
      <c r="BM265" s="24" t="s">
        <v>351</v>
      </c>
    </row>
    <row r="266" s="1" customFormat="1">
      <c r="B266" s="46"/>
      <c r="C266" s="74"/>
      <c r="D266" s="234" t="s">
        <v>156</v>
      </c>
      <c r="E266" s="74"/>
      <c r="F266" s="235" t="s">
        <v>157</v>
      </c>
      <c r="G266" s="74"/>
      <c r="H266" s="74"/>
      <c r="I266" s="192"/>
      <c r="J266" s="74"/>
      <c r="K266" s="74"/>
      <c r="L266" s="72"/>
      <c r="M266" s="236"/>
      <c r="N266" s="47"/>
      <c r="O266" s="47"/>
      <c r="P266" s="47"/>
      <c r="Q266" s="47"/>
      <c r="R266" s="47"/>
      <c r="S266" s="47"/>
      <c r="T266" s="95"/>
      <c r="AT266" s="24" t="s">
        <v>156</v>
      </c>
      <c r="AU266" s="24" t="s">
        <v>85</v>
      </c>
    </row>
    <row r="267" s="11" customFormat="1">
      <c r="B267" s="237"/>
      <c r="C267" s="238"/>
      <c r="D267" s="234" t="s">
        <v>158</v>
      </c>
      <c r="E267" s="239" t="s">
        <v>23</v>
      </c>
      <c r="F267" s="240" t="s">
        <v>346</v>
      </c>
      <c r="G267" s="238"/>
      <c r="H267" s="239" t="s">
        <v>23</v>
      </c>
      <c r="I267" s="241"/>
      <c r="J267" s="238"/>
      <c r="K267" s="238"/>
      <c r="L267" s="242"/>
      <c r="M267" s="243"/>
      <c r="N267" s="244"/>
      <c r="O267" s="244"/>
      <c r="P267" s="244"/>
      <c r="Q267" s="244"/>
      <c r="R267" s="244"/>
      <c r="S267" s="244"/>
      <c r="T267" s="245"/>
      <c r="AT267" s="246" t="s">
        <v>158</v>
      </c>
      <c r="AU267" s="246" t="s">
        <v>85</v>
      </c>
      <c r="AV267" s="11" t="s">
        <v>83</v>
      </c>
      <c r="AW267" s="11" t="s">
        <v>39</v>
      </c>
      <c r="AX267" s="11" t="s">
        <v>76</v>
      </c>
      <c r="AY267" s="246" t="s">
        <v>147</v>
      </c>
    </row>
    <row r="268" s="12" customFormat="1">
      <c r="B268" s="247"/>
      <c r="C268" s="248"/>
      <c r="D268" s="234" t="s">
        <v>158</v>
      </c>
      <c r="E268" s="249" t="s">
        <v>23</v>
      </c>
      <c r="F268" s="250" t="s">
        <v>352</v>
      </c>
      <c r="G268" s="248"/>
      <c r="H268" s="251">
        <v>25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AT268" s="257" t="s">
        <v>158</v>
      </c>
      <c r="AU268" s="257" t="s">
        <v>85</v>
      </c>
      <c r="AV268" s="12" t="s">
        <v>85</v>
      </c>
      <c r="AW268" s="12" t="s">
        <v>39</v>
      </c>
      <c r="AX268" s="12" t="s">
        <v>76</v>
      </c>
      <c r="AY268" s="257" t="s">
        <v>147</v>
      </c>
    </row>
    <row r="269" s="13" customFormat="1">
      <c r="B269" s="258"/>
      <c r="C269" s="259"/>
      <c r="D269" s="234" t="s">
        <v>158</v>
      </c>
      <c r="E269" s="260" t="s">
        <v>23</v>
      </c>
      <c r="F269" s="261" t="s">
        <v>161</v>
      </c>
      <c r="G269" s="259"/>
      <c r="H269" s="262">
        <v>25</v>
      </c>
      <c r="I269" s="263"/>
      <c r="J269" s="259"/>
      <c r="K269" s="259"/>
      <c r="L269" s="264"/>
      <c r="M269" s="265"/>
      <c r="N269" s="266"/>
      <c r="O269" s="266"/>
      <c r="P269" s="266"/>
      <c r="Q269" s="266"/>
      <c r="R269" s="266"/>
      <c r="S269" s="266"/>
      <c r="T269" s="267"/>
      <c r="AT269" s="268" t="s">
        <v>158</v>
      </c>
      <c r="AU269" s="268" t="s">
        <v>85</v>
      </c>
      <c r="AV269" s="13" t="s">
        <v>154</v>
      </c>
      <c r="AW269" s="13" t="s">
        <v>39</v>
      </c>
      <c r="AX269" s="13" t="s">
        <v>83</v>
      </c>
      <c r="AY269" s="268" t="s">
        <v>147</v>
      </c>
    </row>
    <row r="270" s="10" customFormat="1" ht="29.88" customHeight="1">
      <c r="B270" s="206"/>
      <c r="C270" s="207"/>
      <c r="D270" s="208" t="s">
        <v>75</v>
      </c>
      <c r="E270" s="220" t="s">
        <v>353</v>
      </c>
      <c r="F270" s="220" t="s">
        <v>354</v>
      </c>
      <c r="G270" s="207"/>
      <c r="H270" s="207"/>
      <c r="I270" s="210"/>
      <c r="J270" s="221">
        <f>BK270</f>
        <v>0</v>
      </c>
      <c r="K270" s="207"/>
      <c r="L270" s="212"/>
      <c r="M270" s="213"/>
      <c r="N270" s="214"/>
      <c r="O270" s="214"/>
      <c r="P270" s="215">
        <f>SUM(P271:P275)</f>
        <v>0</v>
      </c>
      <c r="Q270" s="214"/>
      <c r="R270" s="215">
        <f>SUM(R271:R275)</f>
        <v>0</v>
      </c>
      <c r="S270" s="214"/>
      <c r="T270" s="216">
        <f>SUM(T271:T275)</f>
        <v>0</v>
      </c>
      <c r="AR270" s="217" t="s">
        <v>83</v>
      </c>
      <c r="AT270" s="218" t="s">
        <v>75</v>
      </c>
      <c r="AU270" s="218" t="s">
        <v>83</v>
      </c>
      <c r="AY270" s="217" t="s">
        <v>147</v>
      </c>
      <c r="BK270" s="219">
        <f>SUM(BK271:BK275)</f>
        <v>0</v>
      </c>
    </row>
    <row r="271" s="1" customFormat="1" ht="25.5" customHeight="1">
      <c r="B271" s="46"/>
      <c r="C271" s="222" t="s">
        <v>355</v>
      </c>
      <c r="D271" s="222" t="s">
        <v>149</v>
      </c>
      <c r="E271" s="223" t="s">
        <v>356</v>
      </c>
      <c r="F271" s="224" t="s">
        <v>357</v>
      </c>
      <c r="G271" s="225" t="s">
        <v>358</v>
      </c>
      <c r="H271" s="226">
        <v>1074.7919999999999</v>
      </c>
      <c r="I271" s="227"/>
      <c r="J271" s="228">
        <f>ROUND(I271*H271,2)</f>
        <v>0</v>
      </c>
      <c r="K271" s="224" t="s">
        <v>153</v>
      </c>
      <c r="L271" s="72"/>
      <c r="M271" s="229" t="s">
        <v>23</v>
      </c>
      <c r="N271" s="230" t="s">
        <v>47</v>
      </c>
      <c r="O271" s="47"/>
      <c r="P271" s="231">
        <f>O271*H271</f>
        <v>0</v>
      </c>
      <c r="Q271" s="231">
        <v>0</v>
      </c>
      <c r="R271" s="231">
        <f>Q271*H271</f>
        <v>0</v>
      </c>
      <c r="S271" s="231">
        <v>0</v>
      </c>
      <c r="T271" s="232">
        <f>S271*H271</f>
        <v>0</v>
      </c>
      <c r="AR271" s="24" t="s">
        <v>154</v>
      </c>
      <c r="AT271" s="24" t="s">
        <v>149</v>
      </c>
      <c r="AU271" s="24" t="s">
        <v>85</v>
      </c>
      <c r="AY271" s="24" t="s">
        <v>147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24" t="s">
        <v>83</v>
      </c>
      <c r="BK271" s="233">
        <f>ROUND(I271*H271,2)</f>
        <v>0</v>
      </c>
      <c r="BL271" s="24" t="s">
        <v>154</v>
      </c>
      <c r="BM271" s="24" t="s">
        <v>359</v>
      </c>
    </row>
    <row r="272" s="1" customFormat="1">
      <c r="B272" s="46"/>
      <c r="C272" s="74"/>
      <c r="D272" s="234" t="s">
        <v>156</v>
      </c>
      <c r="E272" s="74"/>
      <c r="F272" s="235" t="s">
        <v>157</v>
      </c>
      <c r="G272" s="74"/>
      <c r="H272" s="74"/>
      <c r="I272" s="192"/>
      <c r="J272" s="74"/>
      <c r="K272" s="74"/>
      <c r="L272" s="72"/>
      <c r="M272" s="236"/>
      <c r="N272" s="47"/>
      <c r="O272" s="47"/>
      <c r="P272" s="47"/>
      <c r="Q272" s="47"/>
      <c r="R272" s="47"/>
      <c r="S272" s="47"/>
      <c r="T272" s="95"/>
      <c r="AT272" s="24" t="s">
        <v>156</v>
      </c>
      <c r="AU272" s="24" t="s">
        <v>85</v>
      </c>
    </row>
    <row r="273" s="11" customFormat="1">
      <c r="B273" s="237"/>
      <c r="C273" s="238"/>
      <c r="D273" s="234" t="s">
        <v>158</v>
      </c>
      <c r="E273" s="239" t="s">
        <v>23</v>
      </c>
      <c r="F273" s="240" t="s">
        <v>360</v>
      </c>
      <c r="G273" s="238"/>
      <c r="H273" s="239" t="s">
        <v>23</v>
      </c>
      <c r="I273" s="241"/>
      <c r="J273" s="238"/>
      <c r="K273" s="238"/>
      <c r="L273" s="242"/>
      <c r="M273" s="243"/>
      <c r="N273" s="244"/>
      <c r="O273" s="244"/>
      <c r="P273" s="244"/>
      <c r="Q273" s="244"/>
      <c r="R273" s="244"/>
      <c r="S273" s="244"/>
      <c r="T273" s="245"/>
      <c r="AT273" s="246" t="s">
        <v>158</v>
      </c>
      <c r="AU273" s="246" t="s">
        <v>85</v>
      </c>
      <c r="AV273" s="11" t="s">
        <v>83</v>
      </c>
      <c r="AW273" s="11" t="s">
        <v>39</v>
      </c>
      <c r="AX273" s="11" t="s">
        <v>76</v>
      </c>
      <c r="AY273" s="246" t="s">
        <v>147</v>
      </c>
    </row>
    <row r="274" s="12" customFormat="1">
      <c r="B274" s="247"/>
      <c r="C274" s="248"/>
      <c r="D274" s="234" t="s">
        <v>158</v>
      </c>
      <c r="E274" s="249" t="s">
        <v>23</v>
      </c>
      <c r="F274" s="250" t="s">
        <v>361</v>
      </c>
      <c r="G274" s="248"/>
      <c r="H274" s="251">
        <v>1074.7919999999999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AT274" s="257" t="s">
        <v>158</v>
      </c>
      <c r="AU274" s="257" t="s">
        <v>85</v>
      </c>
      <c r="AV274" s="12" t="s">
        <v>85</v>
      </c>
      <c r="AW274" s="12" t="s">
        <v>39</v>
      </c>
      <c r="AX274" s="12" t="s">
        <v>76</v>
      </c>
      <c r="AY274" s="257" t="s">
        <v>147</v>
      </c>
    </row>
    <row r="275" s="13" customFormat="1">
      <c r="B275" s="258"/>
      <c r="C275" s="259"/>
      <c r="D275" s="234" t="s">
        <v>158</v>
      </c>
      <c r="E275" s="260" t="s">
        <v>23</v>
      </c>
      <c r="F275" s="261" t="s">
        <v>161</v>
      </c>
      <c r="G275" s="259"/>
      <c r="H275" s="262">
        <v>1074.7919999999999</v>
      </c>
      <c r="I275" s="263"/>
      <c r="J275" s="259"/>
      <c r="K275" s="259"/>
      <c r="L275" s="264"/>
      <c r="M275" s="290"/>
      <c r="N275" s="291"/>
      <c r="O275" s="291"/>
      <c r="P275" s="291"/>
      <c r="Q275" s="291"/>
      <c r="R275" s="291"/>
      <c r="S275" s="291"/>
      <c r="T275" s="292"/>
      <c r="AT275" s="268" t="s">
        <v>158</v>
      </c>
      <c r="AU275" s="268" t="s">
        <v>85</v>
      </c>
      <c r="AV275" s="13" t="s">
        <v>154</v>
      </c>
      <c r="AW275" s="13" t="s">
        <v>39</v>
      </c>
      <c r="AX275" s="13" t="s">
        <v>83</v>
      </c>
      <c r="AY275" s="268" t="s">
        <v>147</v>
      </c>
    </row>
    <row r="276" s="1" customFormat="1" ht="6.96" customHeight="1">
      <c r="B276" s="67"/>
      <c r="C276" s="68"/>
      <c r="D276" s="68"/>
      <c r="E276" s="68"/>
      <c r="F276" s="68"/>
      <c r="G276" s="68"/>
      <c r="H276" s="68"/>
      <c r="I276" s="167"/>
      <c r="J276" s="68"/>
      <c r="K276" s="68"/>
      <c r="L276" s="72"/>
    </row>
  </sheetData>
  <sheetProtection sheet="1" autoFilter="0" formatColumns="0" formatRows="0" objects="1" scenarios="1" spinCount="100000" saltValue="Hw5FNXcRM5fMxMgr5pHWrns8Ojmbhqv5TL5zncfMFL9vl6CdXoDTKLeJR+AYeqUoKA+ma+JlSviL6nvR5AtoyA==" hashValue="HpNcm1Ms3NFCtGpNHf5uThbq+p5TgI54pSDMIfwFWlXPM3ypICzYxKaT4kJZ255bLqm5CmtedPO/B0iW05UtaQ==" algorithmName="SHA-512" password="CC35"/>
  <autoFilter ref="C79:K275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90</v>
      </c>
      <c r="G1" s="139" t="s">
        <v>91</v>
      </c>
      <c r="H1" s="139"/>
      <c r="I1" s="140"/>
      <c r="J1" s="139" t="s">
        <v>92</v>
      </c>
      <c r="K1" s="138" t="s">
        <v>93</v>
      </c>
      <c r="L1" s="139" t="s">
        <v>94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89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85</v>
      </c>
    </row>
    <row r="4" ht="36.96" customHeight="1">
      <c r="B4" s="28"/>
      <c r="C4" s="29"/>
      <c r="D4" s="30" t="s">
        <v>103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DVT Srbický p., ř.km 2,920-5,420, Krchleby, oprava břehových nátrží a výchovná probírka BP</v>
      </c>
      <c r="F7" s="40"/>
      <c r="G7" s="40"/>
      <c r="H7" s="40"/>
      <c r="I7" s="143"/>
      <c r="J7" s="29"/>
      <c r="K7" s="31"/>
    </row>
    <row r="8" s="1" customFormat="1">
      <c r="B8" s="46"/>
      <c r="C8" s="47"/>
      <c r="D8" s="40" t="s">
        <v>116</v>
      </c>
      <c r="E8" s="47"/>
      <c r="F8" s="47"/>
      <c r="G8" s="47"/>
      <c r="H8" s="47"/>
      <c r="I8" s="145"/>
      <c r="J8" s="47"/>
      <c r="K8" s="51"/>
    </row>
    <row r="9" s="1" customFormat="1" ht="36.96" customHeight="1">
      <c r="B9" s="46"/>
      <c r="C9" s="47"/>
      <c r="D9" s="47"/>
      <c r="E9" s="146" t="s">
        <v>362</v>
      </c>
      <c r="F9" s="47"/>
      <c r="G9" s="47"/>
      <c r="H9" s="47"/>
      <c r="I9" s="145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5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23</v>
      </c>
      <c r="G11" s="47"/>
      <c r="H11" s="47"/>
      <c r="I11" s="147" t="s">
        <v>22</v>
      </c>
      <c r="J11" s="35" t="s">
        <v>23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7" t="s">
        <v>26</v>
      </c>
      <c r="J12" s="148" t="str">
        <f>'Rekapitulace stavby'!AN8</f>
        <v>12. 4. 2018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5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7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7" t="s">
        <v>32</v>
      </c>
      <c r="J15" s="35" t="s">
        <v>23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5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7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7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5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7" t="s">
        <v>29</v>
      </c>
      <c r="J20" s="35" t="s">
        <v>36</v>
      </c>
      <c r="K20" s="51"/>
    </row>
    <row r="21" s="1" customFormat="1" ht="18" customHeight="1">
      <c r="B21" s="46"/>
      <c r="C21" s="47"/>
      <c r="D21" s="47"/>
      <c r="E21" s="35" t="s">
        <v>37</v>
      </c>
      <c r="F21" s="47"/>
      <c r="G21" s="47"/>
      <c r="H21" s="47"/>
      <c r="I21" s="147" t="s">
        <v>32</v>
      </c>
      <c r="J21" s="35" t="s">
        <v>38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5"/>
      <c r="J22" s="47"/>
      <c r="K22" s="51"/>
    </row>
    <row r="23" s="1" customFormat="1" ht="14.4" customHeight="1">
      <c r="B23" s="46"/>
      <c r="C23" s="47"/>
      <c r="D23" s="40" t="s">
        <v>40</v>
      </c>
      <c r="E23" s="47"/>
      <c r="F23" s="47"/>
      <c r="G23" s="47"/>
      <c r="H23" s="47"/>
      <c r="I23" s="145"/>
      <c r="J23" s="47"/>
      <c r="K23" s="51"/>
    </row>
    <row r="24" s="6" customFormat="1" ht="71.25" customHeight="1">
      <c r="B24" s="149"/>
      <c r="C24" s="150"/>
      <c r="D24" s="150"/>
      <c r="E24" s="44" t="s">
        <v>121</v>
      </c>
      <c r="F24" s="44"/>
      <c r="G24" s="44"/>
      <c r="H24" s="44"/>
      <c r="I24" s="151"/>
      <c r="J24" s="150"/>
      <c r="K24" s="152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5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3"/>
      <c r="J26" s="106"/>
      <c r="K26" s="154"/>
    </row>
    <row r="27" s="1" customFormat="1" ht="25.44" customHeight="1">
      <c r="B27" s="46"/>
      <c r="C27" s="47"/>
      <c r="D27" s="155" t="s">
        <v>42</v>
      </c>
      <c r="E27" s="47"/>
      <c r="F27" s="47"/>
      <c r="G27" s="47"/>
      <c r="H27" s="47"/>
      <c r="I27" s="145"/>
      <c r="J27" s="156">
        <f>ROUND(J77,2)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3"/>
      <c r="J28" s="106"/>
      <c r="K28" s="154"/>
    </row>
    <row r="29" s="1" customFormat="1" ht="14.4" customHeight="1">
      <c r="B29" s="46"/>
      <c r="C29" s="47"/>
      <c r="D29" s="47"/>
      <c r="E29" s="47"/>
      <c r="F29" s="52" t="s">
        <v>44</v>
      </c>
      <c r="G29" s="47"/>
      <c r="H29" s="47"/>
      <c r="I29" s="157" t="s">
        <v>43</v>
      </c>
      <c r="J29" s="52" t="s">
        <v>45</v>
      </c>
      <c r="K29" s="51"/>
    </row>
    <row r="30" s="1" customFormat="1" ht="14.4" customHeight="1">
      <c r="B30" s="46"/>
      <c r="C30" s="47"/>
      <c r="D30" s="55" t="s">
        <v>46</v>
      </c>
      <c r="E30" s="55" t="s">
        <v>47</v>
      </c>
      <c r="F30" s="158">
        <f>ROUND(SUM(BE77:BE87), 2)</f>
        <v>0</v>
      </c>
      <c r="G30" s="47"/>
      <c r="H30" s="47"/>
      <c r="I30" s="159">
        <v>0.20999999999999999</v>
      </c>
      <c r="J30" s="158">
        <f>ROUND(ROUND((SUM(BE77:BE87)), 2)*I30, 2)</f>
        <v>0</v>
      </c>
      <c r="K30" s="51"/>
    </row>
    <row r="31" s="1" customFormat="1" ht="14.4" customHeight="1">
      <c r="B31" s="46"/>
      <c r="C31" s="47"/>
      <c r="D31" s="47"/>
      <c r="E31" s="55" t="s">
        <v>48</v>
      </c>
      <c r="F31" s="158">
        <f>ROUND(SUM(BF77:BF87), 2)</f>
        <v>0</v>
      </c>
      <c r="G31" s="47"/>
      <c r="H31" s="47"/>
      <c r="I31" s="159">
        <v>0.14999999999999999</v>
      </c>
      <c r="J31" s="158">
        <f>ROUND(ROUND((SUM(BF77:BF87)),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49</v>
      </c>
      <c r="F32" s="158">
        <f>ROUND(SUM(BG77:BG87), 2)</f>
        <v>0</v>
      </c>
      <c r="G32" s="47"/>
      <c r="H32" s="47"/>
      <c r="I32" s="159">
        <v>0.20999999999999999</v>
      </c>
      <c r="J32" s="158">
        <v>0</v>
      </c>
      <c r="K32" s="51"/>
    </row>
    <row r="33" hidden="1" s="1" customFormat="1" ht="14.4" customHeight="1">
      <c r="B33" s="46"/>
      <c r="C33" s="47"/>
      <c r="D33" s="47"/>
      <c r="E33" s="55" t="s">
        <v>50</v>
      </c>
      <c r="F33" s="158">
        <f>ROUND(SUM(BH77:BH87), 2)</f>
        <v>0</v>
      </c>
      <c r="G33" s="47"/>
      <c r="H33" s="47"/>
      <c r="I33" s="159">
        <v>0.14999999999999999</v>
      </c>
      <c r="J33" s="158">
        <v>0</v>
      </c>
      <c r="K33" s="51"/>
    </row>
    <row r="34" hidden="1" s="1" customFormat="1" ht="14.4" customHeight="1">
      <c r="B34" s="46"/>
      <c r="C34" s="47"/>
      <c r="D34" s="47"/>
      <c r="E34" s="55" t="s">
        <v>51</v>
      </c>
      <c r="F34" s="158">
        <f>ROUND(SUM(BI77:BI87), 2)</f>
        <v>0</v>
      </c>
      <c r="G34" s="47"/>
      <c r="H34" s="47"/>
      <c r="I34" s="159">
        <v>0</v>
      </c>
      <c r="J34" s="158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5"/>
      <c r="J35" s="47"/>
      <c r="K35" s="51"/>
    </row>
    <row r="36" s="1" customFormat="1" ht="25.44" customHeight="1">
      <c r="B36" s="46"/>
      <c r="C36" s="160"/>
      <c r="D36" s="161" t="s">
        <v>52</v>
      </c>
      <c r="E36" s="98"/>
      <c r="F36" s="98"/>
      <c r="G36" s="162" t="s">
        <v>53</v>
      </c>
      <c r="H36" s="163" t="s">
        <v>54</v>
      </c>
      <c r="I36" s="164"/>
      <c r="J36" s="165">
        <f>SUM(J27:J34)</f>
        <v>0</v>
      </c>
      <c r="K36" s="166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7"/>
      <c r="J37" s="68"/>
      <c r="K37" s="69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6"/>
      <c r="C42" s="30" t="s">
        <v>122</v>
      </c>
      <c r="D42" s="47"/>
      <c r="E42" s="47"/>
      <c r="F42" s="47"/>
      <c r="G42" s="47"/>
      <c r="H42" s="47"/>
      <c r="I42" s="145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5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5"/>
      <c r="J44" s="47"/>
      <c r="K44" s="51"/>
    </row>
    <row r="45" s="1" customFormat="1" ht="16.5" customHeight="1">
      <c r="B45" s="46"/>
      <c r="C45" s="47"/>
      <c r="D45" s="47"/>
      <c r="E45" s="144" t="str">
        <f>E7</f>
        <v>DVT Srbický p., ř.km 2,920-5,420, Krchleby, oprava břehových nátrží a výchovná probírka BP</v>
      </c>
      <c r="F45" s="40"/>
      <c r="G45" s="40"/>
      <c r="H45" s="40"/>
      <c r="I45" s="145"/>
      <c r="J45" s="47"/>
      <c r="K45" s="51"/>
    </row>
    <row r="46" s="1" customFormat="1" ht="14.4" customHeight="1">
      <c r="B46" s="46"/>
      <c r="C46" s="40" t="s">
        <v>116</v>
      </c>
      <c r="D46" s="47"/>
      <c r="E46" s="47"/>
      <c r="F46" s="47"/>
      <c r="G46" s="47"/>
      <c r="H46" s="47"/>
      <c r="I46" s="145"/>
      <c r="J46" s="47"/>
      <c r="K46" s="51"/>
    </row>
    <row r="47" s="1" customFormat="1" ht="17.25" customHeight="1">
      <c r="B47" s="46"/>
      <c r="C47" s="47"/>
      <c r="D47" s="47"/>
      <c r="E47" s="146" t="str">
        <f>E9</f>
        <v>02 - Vedlejší a ostatní rozpočtové náklady</v>
      </c>
      <c r="F47" s="47"/>
      <c r="G47" s="47"/>
      <c r="H47" s="47"/>
      <c r="I47" s="145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5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Krchleby - Horní Kamenice u Staňkova</v>
      </c>
      <c r="G49" s="47"/>
      <c r="H49" s="47"/>
      <c r="I49" s="147" t="s">
        <v>26</v>
      </c>
      <c r="J49" s="148" t="str">
        <f>IF(J12="","",J12)</f>
        <v>12. 4. 2018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5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Povodí Vltavy, státní podnik</v>
      </c>
      <c r="G51" s="47"/>
      <c r="H51" s="47"/>
      <c r="I51" s="147" t="s">
        <v>35</v>
      </c>
      <c r="J51" s="44" t="str">
        <f>E21</f>
        <v>VODOPLAN s.r.o.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5"/>
      <c r="J52" s="172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5"/>
      <c r="J53" s="47"/>
      <c r="K53" s="51"/>
    </row>
    <row r="54" s="1" customFormat="1" ht="29.28" customHeight="1">
      <c r="B54" s="46"/>
      <c r="C54" s="173" t="s">
        <v>123</v>
      </c>
      <c r="D54" s="160"/>
      <c r="E54" s="160"/>
      <c r="F54" s="160"/>
      <c r="G54" s="160"/>
      <c r="H54" s="160"/>
      <c r="I54" s="174"/>
      <c r="J54" s="175" t="s">
        <v>124</v>
      </c>
      <c r="K54" s="176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5"/>
      <c r="J55" s="47"/>
      <c r="K55" s="51"/>
    </row>
    <row r="56" s="1" customFormat="1" ht="29.28" customHeight="1">
      <c r="B56" s="46"/>
      <c r="C56" s="177" t="s">
        <v>125</v>
      </c>
      <c r="D56" s="47"/>
      <c r="E56" s="47"/>
      <c r="F56" s="47"/>
      <c r="G56" s="47"/>
      <c r="H56" s="47"/>
      <c r="I56" s="145"/>
      <c r="J56" s="156">
        <f>J77</f>
        <v>0</v>
      </c>
      <c r="K56" s="51"/>
      <c r="AU56" s="24" t="s">
        <v>126</v>
      </c>
    </row>
    <row r="57" s="7" customFormat="1" ht="24.96" customHeight="1">
      <c r="B57" s="178"/>
      <c r="C57" s="179"/>
      <c r="D57" s="180" t="s">
        <v>363</v>
      </c>
      <c r="E57" s="181"/>
      <c r="F57" s="181"/>
      <c r="G57" s="181"/>
      <c r="H57" s="181"/>
      <c r="I57" s="182"/>
      <c r="J57" s="183">
        <f>J78</f>
        <v>0</v>
      </c>
      <c r="K57" s="184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45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67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70"/>
      <c r="J63" s="71"/>
      <c r="K63" s="71"/>
      <c r="L63" s="72"/>
    </row>
    <row r="64" s="1" customFormat="1" ht="36.96" customHeight="1">
      <c r="B64" s="46"/>
      <c r="C64" s="73" t="s">
        <v>131</v>
      </c>
      <c r="D64" s="74"/>
      <c r="E64" s="74"/>
      <c r="F64" s="74"/>
      <c r="G64" s="74"/>
      <c r="H64" s="74"/>
      <c r="I64" s="192"/>
      <c r="J64" s="74"/>
      <c r="K64" s="74"/>
      <c r="L64" s="72"/>
    </row>
    <row r="65" s="1" customFormat="1" ht="6.96" customHeight="1">
      <c r="B65" s="46"/>
      <c r="C65" s="74"/>
      <c r="D65" s="74"/>
      <c r="E65" s="74"/>
      <c r="F65" s="74"/>
      <c r="G65" s="74"/>
      <c r="H65" s="74"/>
      <c r="I65" s="192"/>
      <c r="J65" s="74"/>
      <c r="K65" s="74"/>
      <c r="L65" s="72"/>
    </row>
    <row r="66" s="1" customFormat="1" ht="14.4" customHeight="1">
      <c r="B66" s="46"/>
      <c r="C66" s="76" t="s">
        <v>18</v>
      </c>
      <c r="D66" s="74"/>
      <c r="E66" s="74"/>
      <c r="F66" s="74"/>
      <c r="G66" s="74"/>
      <c r="H66" s="74"/>
      <c r="I66" s="192"/>
      <c r="J66" s="74"/>
      <c r="K66" s="74"/>
      <c r="L66" s="72"/>
    </row>
    <row r="67" s="1" customFormat="1" ht="16.5" customHeight="1">
      <c r="B67" s="46"/>
      <c r="C67" s="74"/>
      <c r="D67" s="74"/>
      <c r="E67" s="193" t="str">
        <f>E7</f>
        <v>DVT Srbický p., ř.km 2,920-5,420, Krchleby, oprava břehových nátrží a výchovná probírka BP</v>
      </c>
      <c r="F67" s="76"/>
      <c r="G67" s="76"/>
      <c r="H67" s="76"/>
      <c r="I67" s="192"/>
      <c r="J67" s="74"/>
      <c r="K67" s="74"/>
      <c r="L67" s="72"/>
    </row>
    <row r="68" s="1" customFormat="1" ht="14.4" customHeight="1">
      <c r="B68" s="46"/>
      <c r="C68" s="76" t="s">
        <v>116</v>
      </c>
      <c r="D68" s="74"/>
      <c r="E68" s="74"/>
      <c r="F68" s="74"/>
      <c r="G68" s="74"/>
      <c r="H68" s="74"/>
      <c r="I68" s="192"/>
      <c r="J68" s="74"/>
      <c r="K68" s="74"/>
      <c r="L68" s="72"/>
    </row>
    <row r="69" s="1" customFormat="1" ht="17.25" customHeight="1">
      <c r="B69" s="46"/>
      <c r="C69" s="74"/>
      <c r="D69" s="74"/>
      <c r="E69" s="82" t="str">
        <f>E9</f>
        <v>02 - Vedlejší a ostatní rozpočtové náklady</v>
      </c>
      <c r="F69" s="74"/>
      <c r="G69" s="74"/>
      <c r="H69" s="74"/>
      <c r="I69" s="192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192"/>
      <c r="J70" s="74"/>
      <c r="K70" s="74"/>
      <c r="L70" s="72"/>
    </row>
    <row r="71" s="1" customFormat="1" ht="18" customHeight="1">
      <c r="B71" s="46"/>
      <c r="C71" s="76" t="s">
        <v>24</v>
      </c>
      <c r="D71" s="74"/>
      <c r="E71" s="74"/>
      <c r="F71" s="194" t="str">
        <f>F12</f>
        <v>Krchleby - Horní Kamenice u Staňkova</v>
      </c>
      <c r="G71" s="74"/>
      <c r="H71" s="74"/>
      <c r="I71" s="195" t="s">
        <v>26</v>
      </c>
      <c r="J71" s="85" t="str">
        <f>IF(J12="","",J12)</f>
        <v>12. 4. 2018</v>
      </c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2"/>
      <c r="J72" s="74"/>
      <c r="K72" s="74"/>
      <c r="L72" s="72"/>
    </row>
    <row r="73" s="1" customFormat="1">
      <c r="B73" s="46"/>
      <c r="C73" s="76" t="s">
        <v>28</v>
      </c>
      <c r="D73" s="74"/>
      <c r="E73" s="74"/>
      <c r="F73" s="194" t="str">
        <f>E15</f>
        <v>Povodí Vltavy, státní podnik</v>
      </c>
      <c r="G73" s="74"/>
      <c r="H73" s="74"/>
      <c r="I73" s="195" t="s">
        <v>35</v>
      </c>
      <c r="J73" s="194" t="str">
        <f>E21</f>
        <v>VODOPLAN s.r.o.</v>
      </c>
      <c r="K73" s="74"/>
      <c r="L73" s="72"/>
    </row>
    <row r="74" s="1" customFormat="1" ht="14.4" customHeight="1">
      <c r="B74" s="46"/>
      <c r="C74" s="76" t="s">
        <v>33</v>
      </c>
      <c r="D74" s="74"/>
      <c r="E74" s="74"/>
      <c r="F74" s="194" t="str">
        <f>IF(E18="","",E18)</f>
        <v/>
      </c>
      <c r="G74" s="74"/>
      <c r="H74" s="74"/>
      <c r="I74" s="192"/>
      <c r="J74" s="74"/>
      <c r="K74" s="74"/>
      <c r="L74" s="72"/>
    </row>
    <row r="75" s="1" customFormat="1" ht="10.32" customHeight="1">
      <c r="B75" s="46"/>
      <c r="C75" s="74"/>
      <c r="D75" s="74"/>
      <c r="E75" s="74"/>
      <c r="F75" s="74"/>
      <c r="G75" s="74"/>
      <c r="H75" s="74"/>
      <c r="I75" s="192"/>
      <c r="J75" s="74"/>
      <c r="K75" s="74"/>
      <c r="L75" s="72"/>
    </row>
    <row r="76" s="9" customFormat="1" ht="29.28" customHeight="1">
      <c r="B76" s="196"/>
      <c r="C76" s="197" t="s">
        <v>132</v>
      </c>
      <c r="D76" s="198" t="s">
        <v>61</v>
      </c>
      <c r="E76" s="198" t="s">
        <v>57</v>
      </c>
      <c r="F76" s="198" t="s">
        <v>133</v>
      </c>
      <c r="G76" s="198" t="s">
        <v>134</v>
      </c>
      <c r="H76" s="198" t="s">
        <v>135</v>
      </c>
      <c r="I76" s="199" t="s">
        <v>136</v>
      </c>
      <c r="J76" s="198" t="s">
        <v>124</v>
      </c>
      <c r="K76" s="200" t="s">
        <v>137</v>
      </c>
      <c r="L76" s="201"/>
      <c r="M76" s="102" t="s">
        <v>138</v>
      </c>
      <c r="N76" s="103" t="s">
        <v>46</v>
      </c>
      <c r="O76" s="103" t="s">
        <v>139</v>
      </c>
      <c r="P76" s="103" t="s">
        <v>140</v>
      </c>
      <c r="Q76" s="103" t="s">
        <v>141</v>
      </c>
      <c r="R76" s="103" t="s">
        <v>142</v>
      </c>
      <c r="S76" s="103" t="s">
        <v>143</v>
      </c>
      <c r="T76" s="104" t="s">
        <v>144</v>
      </c>
    </row>
    <row r="77" s="1" customFormat="1" ht="29.28" customHeight="1">
      <c r="B77" s="46"/>
      <c r="C77" s="108" t="s">
        <v>125</v>
      </c>
      <c r="D77" s="74"/>
      <c r="E77" s="74"/>
      <c r="F77" s="74"/>
      <c r="G77" s="74"/>
      <c r="H77" s="74"/>
      <c r="I77" s="192"/>
      <c r="J77" s="202">
        <f>BK77</f>
        <v>0</v>
      </c>
      <c r="K77" s="74"/>
      <c r="L77" s="72"/>
      <c r="M77" s="105"/>
      <c r="N77" s="106"/>
      <c r="O77" s="106"/>
      <c r="P77" s="203">
        <f>P78</f>
        <v>0</v>
      </c>
      <c r="Q77" s="106"/>
      <c r="R77" s="203">
        <f>R78</f>
        <v>0</v>
      </c>
      <c r="S77" s="106"/>
      <c r="T77" s="204">
        <f>T78</f>
        <v>0</v>
      </c>
      <c r="AT77" s="24" t="s">
        <v>75</v>
      </c>
      <c r="AU77" s="24" t="s">
        <v>126</v>
      </c>
      <c r="BK77" s="205">
        <f>BK78</f>
        <v>0</v>
      </c>
    </row>
    <row r="78" s="10" customFormat="1" ht="37.44001" customHeight="1">
      <c r="B78" s="206"/>
      <c r="C78" s="207"/>
      <c r="D78" s="208" t="s">
        <v>75</v>
      </c>
      <c r="E78" s="209" t="s">
        <v>364</v>
      </c>
      <c r="F78" s="209" t="s">
        <v>365</v>
      </c>
      <c r="G78" s="207"/>
      <c r="H78" s="207"/>
      <c r="I78" s="210"/>
      <c r="J78" s="211">
        <f>BK78</f>
        <v>0</v>
      </c>
      <c r="K78" s="207"/>
      <c r="L78" s="212"/>
      <c r="M78" s="213"/>
      <c r="N78" s="214"/>
      <c r="O78" s="214"/>
      <c r="P78" s="215">
        <f>SUM(P79:P87)</f>
        <v>0</v>
      </c>
      <c r="Q78" s="214"/>
      <c r="R78" s="215">
        <f>SUM(R79:R87)</f>
        <v>0</v>
      </c>
      <c r="S78" s="214"/>
      <c r="T78" s="216">
        <f>SUM(T79:T87)</f>
        <v>0</v>
      </c>
      <c r="AR78" s="217" t="s">
        <v>83</v>
      </c>
      <c r="AT78" s="218" t="s">
        <v>75</v>
      </c>
      <c r="AU78" s="218" t="s">
        <v>76</v>
      </c>
      <c r="AY78" s="217" t="s">
        <v>147</v>
      </c>
      <c r="BK78" s="219">
        <f>SUM(BK79:BK87)</f>
        <v>0</v>
      </c>
    </row>
    <row r="79" s="1" customFormat="1" ht="38.25" customHeight="1">
      <c r="B79" s="46"/>
      <c r="C79" s="222" t="s">
        <v>83</v>
      </c>
      <c r="D79" s="222" t="s">
        <v>149</v>
      </c>
      <c r="E79" s="223" t="s">
        <v>366</v>
      </c>
      <c r="F79" s="224" t="s">
        <v>367</v>
      </c>
      <c r="G79" s="225" t="s">
        <v>368</v>
      </c>
      <c r="H79" s="226">
        <v>1</v>
      </c>
      <c r="I79" s="227"/>
      <c r="J79" s="228">
        <f>ROUND(I79*H79,2)</f>
        <v>0</v>
      </c>
      <c r="K79" s="224" t="s">
        <v>23</v>
      </c>
      <c r="L79" s="72"/>
      <c r="M79" s="229" t="s">
        <v>23</v>
      </c>
      <c r="N79" s="230" t="s">
        <v>47</v>
      </c>
      <c r="O79" s="47"/>
      <c r="P79" s="231">
        <f>O79*H79</f>
        <v>0</v>
      </c>
      <c r="Q79" s="231">
        <v>0</v>
      </c>
      <c r="R79" s="231">
        <f>Q79*H79</f>
        <v>0</v>
      </c>
      <c r="S79" s="231">
        <v>0</v>
      </c>
      <c r="T79" s="232">
        <f>S79*H79</f>
        <v>0</v>
      </c>
      <c r="AR79" s="24" t="s">
        <v>369</v>
      </c>
      <c r="AT79" s="24" t="s">
        <v>149</v>
      </c>
      <c r="AU79" s="24" t="s">
        <v>83</v>
      </c>
      <c r="AY79" s="24" t="s">
        <v>147</v>
      </c>
      <c r="BE79" s="233">
        <f>IF(N79="základní",J79,0)</f>
        <v>0</v>
      </c>
      <c r="BF79" s="233">
        <f>IF(N79="snížená",J79,0)</f>
        <v>0</v>
      </c>
      <c r="BG79" s="233">
        <f>IF(N79="zákl. přenesená",J79,0)</f>
        <v>0</v>
      </c>
      <c r="BH79" s="233">
        <f>IF(N79="sníž. přenesená",J79,0)</f>
        <v>0</v>
      </c>
      <c r="BI79" s="233">
        <f>IF(N79="nulová",J79,0)</f>
        <v>0</v>
      </c>
      <c r="BJ79" s="24" t="s">
        <v>83</v>
      </c>
      <c r="BK79" s="233">
        <f>ROUND(I79*H79,2)</f>
        <v>0</v>
      </c>
      <c r="BL79" s="24" t="s">
        <v>369</v>
      </c>
      <c r="BM79" s="24" t="s">
        <v>370</v>
      </c>
    </row>
    <row r="80" s="1" customFormat="1">
      <c r="B80" s="46"/>
      <c r="C80" s="74"/>
      <c r="D80" s="234" t="s">
        <v>156</v>
      </c>
      <c r="E80" s="74"/>
      <c r="F80" s="235" t="s">
        <v>157</v>
      </c>
      <c r="G80" s="74"/>
      <c r="H80" s="74"/>
      <c r="I80" s="192"/>
      <c r="J80" s="74"/>
      <c r="K80" s="74"/>
      <c r="L80" s="72"/>
      <c r="M80" s="236"/>
      <c r="N80" s="47"/>
      <c r="O80" s="47"/>
      <c r="P80" s="47"/>
      <c r="Q80" s="47"/>
      <c r="R80" s="47"/>
      <c r="S80" s="47"/>
      <c r="T80" s="95"/>
      <c r="AT80" s="24" t="s">
        <v>156</v>
      </c>
      <c r="AU80" s="24" t="s">
        <v>83</v>
      </c>
    </row>
    <row r="81" s="1" customFormat="1" ht="25.5" customHeight="1">
      <c r="B81" s="46"/>
      <c r="C81" s="222" t="s">
        <v>85</v>
      </c>
      <c r="D81" s="222" t="s">
        <v>149</v>
      </c>
      <c r="E81" s="223" t="s">
        <v>371</v>
      </c>
      <c r="F81" s="224" t="s">
        <v>372</v>
      </c>
      <c r="G81" s="225" t="s">
        <v>368</v>
      </c>
      <c r="H81" s="226">
        <v>1</v>
      </c>
      <c r="I81" s="227"/>
      <c r="J81" s="228">
        <f>ROUND(I81*H81,2)</f>
        <v>0</v>
      </c>
      <c r="K81" s="224" t="s">
        <v>23</v>
      </c>
      <c r="L81" s="72"/>
      <c r="M81" s="229" t="s">
        <v>23</v>
      </c>
      <c r="N81" s="230" t="s">
        <v>47</v>
      </c>
      <c r="O81" s="47"/>
      <c r="P81" s="231">
        <f>O81*H81</f>
        <v>0</v>
      </c>
      <c r="Q81" s="231">
        <v>0</v>
      </c>
      <c r="R81" s="231">
        <f>Q81*H81</f>
        <v>0</v>
      </c>
      <c r="S81" s="231">
        <v>0</v>
      </c>
      <c r="T81" s="232">
        <f>S81*H81</f>
        <v>0</v>
      </c>
      <c r="AR81" s="24" t="s">
        <v>369</v>
      </c>
      <c r="AT81" s="24" t="s">
        <v>149</v>
      </c>
      <c r="AU81" s="24" t="s">
        <v>83</v>
      </c>
      <c r="AY81" s="24" t="s">
        <v>147</v>
      </c>
      <c r="BE81" s="233">
        <f>IF(N81="základní",J81,0)</f>
        <v>0</v>
      </c>
      <c r="BF81" s="233">
        <f>IF(N81="snížená",J81,0)</f>
        <v>0</v>
      </c>
      <c r="BG81" s="233">
        <f>IF(N81="zákl. přenesená",J81,0)</f>
        <v>0</v>
      </c>
      <c r="BH81" s="233">
        <f>IF(N81="sníž. přenesená",J81,0)</f>
        <v>0</v>
      </c>
      <c r="BI81" s="233">
        <f>IF(N81="nulová",J81,0)</f>
        <v>0</v>
      </c>
      <c r="BJ81" s="24" t="s">
        <v>83</v>
      </c>
      <c r="BK81" s="233">
        <f>ROUND(I81*H81,2)</f>
        <v>0</v>
      </c>
      <c r="BL81" s="24" t="s">
        <v>369</v>
      </c>
      <c r="BM81" s="24" t="s">
        <v>373</v>
      </c>
    </row>
    <row r="82" s="1" customFormat="1">
      <c r="B82" s="46"/>
      <c r="C82" s="74"/>
      <c r="D82" s="234" t="s">
        <v>156</v>
      </c>
      <c r="E82" s="74"/>
      <c r="F82" s="235" t="s">
        <v>157</v>
      </c>
      <c r="G82" s="74"/>
      <c r="H82" s="74"/>
      <c r="I82" s="192"/>
      <c r="J82" s="74"/>
      <c r="K82" s="74"/>
      <c r="L82" s="72"/>
      <c r="M82" s="236"/>
      <c r="N82" s="47"/>
      <c r="O82" s="47"/>
      <c r="P82" s="47"/>
      <c r="Q82" s="47"/>
      <c r="R82" s="47"/>
      <c r="S82" s="47"/>
      <c r="T82" s="95"/>
      <c r="AT82" s="24" t="s">
        <v>156</v>
      </c>
      <c r="AU82" s="24" t="s">
        <v>83</v>
      </c>
    </row>
    <row r="83" s="1" customFormat="1" ht="25.5" customHeight="1">
      <c r="B83" s="46"/>
      <c r="C83" s="222" t="s">
        <v>166</v>
      </c>
      <c r="D83" s="222" t="s">
        <v>149</v>
      </c>
      <c r="E83" s="223" t="s">
        <v>374</v>
      </c>
      <c r="F83" s="224" t="s">
        <v>375</v>
      </c>
      <c r="G83" s="225" t="s">
        <v>368</v>
      </c>
      <c r="H83" s="226">
        <v>1</v>
      </c>
      <c r="I83" s="227"/>
      <c r="J83" s="228">
        <f>ROUND(I83*H83,2)</f>
        <v>0</v>
      </c>
      <c r="K83" s="224" t="s">
        <v>23</v>
      </c>
      <c r="L83" s="72"/>
      <c r="M83" s="229" t="s">
        <v>23</v>
      </c>
      <c r="N83" s="230" t="s">
        <v>47</v>
      </c>
      <c r="O83" s="47"/>
      <c r="P83" s="231">
        <f>O83*H83</f>
        <v>0</v>
      </c>
      <c r="Q83" s="231">
        <v>0</v>
      </c>
      <c r="R83" s="231">
        <f>Q83*H83</f>
        <v>0</v>
      </c>
      <c r="S83" s="231">
        <v>0</v>
      </c>
      <c r="T83" s="232">
        <f>S83*H83</f>
        <v>0</v>
      </c>
      <c r="AR83" s="24" t="s">
        <v>369</v>
      </c>
      <c r="AT83" s="24" t="s">
        <v>149</v>
      </c>
      <c r="AU83" s="24" t="s">
        <v>83</v>
      </c>
      <c r="AY83" s="24" t="s">
        <v>147</v>
      </c>
      <c r="BE83" s="233">
        <f>IF(N83="základní",J83,0)</f>
        <v>0</v>
      </c>
      <c r="BF83" s="233">
        <f>IF(N83="snížená",J83,0)</f>
        <v>0</v>
      </c>
      <c r="BG83" s="233">
        <f>IF(N83="zákl. přenesená",J83,0)</f>
        <v>0</v>
      </c>
      <c r="BH83" s="233">
        <f>IF(N83="sníž. přenesená",J83,0)</f>
        <v>0</v>
      </c>
      <c r="BI83" s="233">
        <f>IF(N83="nulová",J83,0)</f>
        <v>0</v>
      </c>
      <c r="BJ83" s="24" t="s">
        <v>83</v>
      </c>
      <c r="BK83" s="233">
        <f>ROUND(I83*H83,2)</f>
        <v>0</v>
      </c>
      <c r="BL83" s="24" t="s">
        <v>369</v>
      </c>
      <c r="BM83" s="24" t="s">
        <v>376</v>
      </c>
    </row>
    <row r="84" s="1" customFormat="1">
      <c r="B84" s="46"/>
      <c r="C84" s="74"/>
      <c r="D84" s="234" t="s">
        <v>156</v>
      </c>
      <c r="E84" s="74"/>
      <c r="F84" s="235" t="s">
        <v>157</v>
      </c>
      <c r="G84" s="74"/>
      <c r="H84" s="74"/>
      <c r="I84" s="192"/>
      <c r="J84" s="74"/>
      <c r="K84" s="74"/>
      <c r="L84" s="72"/>
      <c r="M84" s="236"/>
      <c r="N84" s="47"/>
      <c r="O84" s="47"/>
      <c r="P84" s="47"/>
      <c r="Q84" s="47"/>
      <c r="R84" s="47"/>
      <c r="S84" s="47"/>
      <c r="T84" s="95"/>
      <c r="AT84" s="24" t="s">
        <v>156</v>
      </c>
      <c r="AU84" s="24" t="s">
        <v>83</v>
      </c>
    </row>
    <row r="85" s="1" customFormat="1" ht="51" customHeight="1">
      <c r="B85" s="46"/>
      <c r="C85" s="222" t="s">
        <v>154</v>
      </c>
      <c r="D85" s="222" t="s">
        <v>149</v>
      </c>
      <c r="E85" s="223" t="s">
        <v>377</v>
      </c>
      <c r="F85" s="224" t="s">
        <v>378</v>
      </c>
      <c r="G85" s="225" t="s">
        <v>368</v>
      </c>
      <c r="H85" s="226">
        <v>1</v>
      </c>
      <c r="I85" s="227"/>
      <c r="J85" s="228">
        <f>ROUND(I85*H85,2)</f>
        <v>0</v>
      </c>
      <c r="K85" s="224" t="s">
        <v>23</v>
      </c>
      <c r="L85" s="72"/>
      <c r="M85" s="229" t="s">
        <v>23</v>
      </c>
      <c r="N85" s="230" t="s">
        <v>47</v>
      </c>
      <c r="O85" s="47"/>
      <c r="P85" s="231">
        <f>O85*H85</f>
        <v>0</v>
      </c>
      <c r="Q85" s="231">
        <v>0</v>
      </c>
      <c r="R85" s="231">
        <f>Q85*H85</f>
        <v>0</v>
      </c>
      <c r="S85" s="231">
        <v>0</v>
      </c>
      <c r="T85" s="232">
        <f>S85*H85</f>
        <v>0</v>
      </c>
      <c r="AR85" s="24" t="s">
        <v>369</v>
      </c>
      <c r="AT85" s="24" t="s">
        <v>149</v>
      </c>
      <c r="AU85" s="24" t="s">
        <v>83</v>
      </c>
      <c r="AY85" s="24" t="s">
        <v>147</v>
      </c>
      <c r="BE85" s="233">
        <f>IF(N85="základní",J85,0)</f>
        <v>0</v>
      </c>
      <c r="BF85" s="233">
        <f>IF(N85="snížená",J85,0)</f>
        <v>0</v>
      </c>
      <c r="BG85" s="233">
        <f>IF(N85="zákl. přenesená",J85,0)</f>
        <v>0</v>
      </c>
      <c r="BH85" s="233">
        <f>IF(N85="sníž. přenesená",J85,0)</f>
        <v>0</v>
      </c>
      <c r="BI85" s="233">
        <f>IF(N85="nulová",J85,0)</f>
        <v>0</v>
      </c>
      <c r="BJ85" s="24" t="s">
        <v>83</v>
      </c>
      <c r="BK85" s="233">
        <f>ROUND(I85*H85,2)</f>
        <v>0</v>
      </c>
      <c r="BL85" s="24" t="s">
        <v>369</v>
      </c>
      <c r="BM85" s="24" t="s">
        <v>379</v>
      </c>
    </row>
    <row r="86" s="1" customFormat="1">
      <c r="B86" s="46"/>
      <c r="C86" s="74"/>
      <c r="D86" s="234" t="s">
        <v>156</v>
      </c>
      <c r="E86" s="74"/>
      <c r="F86" s="235" t="s">
        <v>157</v>
      </c>
      <c r="G86" s="74"/>
      <c r="H86" s="74"/>
      <c r="I86" s="192"/>
      <c r="J86" s="74"/>
      <c r="K86" s="74"/>
      <c r="L86" s="72"/>
      <c r="M86" s="236"/>
      <c r="N86" s="47"/>
      <c r="O86" s="47"/>
      <c r="P86" s="47"/>
      <c r="Q86" s="47"/>
      <c r="R86" s="47"/>
      <c r="S86" s="47"/>
      <c r="T86" s="95"/>
      <c r="AT86" s="24" t="s">
        <v>156</v>
      </c>
      <c r="AU86" s="24" t="s">
        <v>83</v>
      </c>
    </row>
    <row r="87" s="1" customFormat="1" ht="25.5" customHeight="1">
      <c r="B87" s="46"/>
      <c r="C87" s="222" t="s">
        <v>175</v>
      </c>
      <c r="D87" s="222" t="s">
        <v>149</v>
      </c>
      <c r="E87" s="223" t="s">
        <v>380</v>
      </c>
      <c r="F87" s="224" t="s">
        <v>381</v>
      </c>
      <c r="G87" s="225" t="s">
        <v>368</v>
      </c>
      <c r="H87" s="226">
        <v>1</v>
      </c>
      <c r="I87" s="227"/>
      <c r="J87" s="228">
        <f>ROUND(I87*H87,2)</f>
        <v>0</v>
      </c>
      <c r="K87" s="224" t="s">
        <v>23</v>
      </c>
      <c r="L87" s="72"/>
      <c r="M87" s="229" t="s">
        <v>23</v>
      </c>
      <c r="N87" s="293" t="s">
        <v>47</v>
      </c>
      <c r="O87" s="294"/>
      <c r="P87" s="295">
        <f>O87*H87</f>
        <v>0</v>
      </c>
      <c r="Q87" s="295">
        <v>0</v>
      </c>
      <c r="R87" s="295">
        <f>Q87*H87</f>
        <v>0</v>
      </c>
      <c r="S87" s="295">
        <v>0</v>
      </c>
      <c r="T87" s="296">
        <f>S87*H87</f>
        <v>0</v>
      </c>
      <c r="AR87" s="24" t="s">
        <v>369</v>
      </c>
      <c r="AT87" s="24" t="s">
        <v>149</v>
      </c>
      <c r="AU87" s="24" t="s">
        <v>83</v>
      </c>
      <c r="AY87" s="24" t="s">
        <v>147</v>
      </c>
      <c r="BE87" s="233">
        <f>IF(N87="základní",J87,0)</f>
        <v>0</v>
      </c>
      <c r="BF87" s="233">
        <f>IF(N87="snížená",J87,0)</f>
        <v>0</v>
      </c>
      <c r="BG87" s="233">
        <f>IF(N87="zákl. přenesená",J87,0)</f>
        <v>0</v>
      </c>
      <c r="BH87" s="233">
        <f>IF(N87="sníž. přenesená",J87,0)</f>
        <v>0</v>
      </c>
      <c r="BI87" s="233">
        <f>IF(N87="nulová",J87,0)</f>
        <v>0</v>
      </c>
      <c r="BJ87" s="24" t="s">
        <v>83</v>
      </c>
      <c r="BK87" s="233">
        <f>ROUND(I87*H87,2)</f>
        <v>0</v>
      </c>
      <c r="BL87" s="24" t="s">
        <v>369</v>
      </c>
      <c r="BM87" s="24" t="s">
        <v>382</v>
      </c>
    </row>
    <row r="88" s="1" customFormat="1" ht="6.96" customHeight="1">
      <c r="B88" s="67"/>
      <c r="C88" s="68"/>
      <c r="D88" s="68"/>
      <c r="E88" s="68"/>
      <c r="F88" s="68"/>
      <c r="G88" s="68"/>
      <c r="H88" s="68"/>
      <c r="I88" s="167"/>
      <c r="J88" s="68"/>
      <c r="K88" s="68"/>
      <c r="L88" s="72"/>
    </row>
  </sheetData>
  <sheetProtection sheet="1" autoFilter="0" formatColumns="0" formatRows="0" objects="1" scenarios="1" spinCount="100000" saltValue="MV2EIw0lyHOTF7MeLFFxNO4HqwWpXbrzWe8RYa8Oi2xcDHmvx/pnNLRFYQpUVgfqmrkLhGz2GPMGxIlWSg3I1w==" hashValue="WHI8EPKEGekWd20qrtku4HUjh6BLU4mYpBAfz3tsKWvc2ujpY55N74LZo9ic5wGt9cjZoSeVAG2l2ItV92hd1w==" algorithmName="SHA-512" password="CC35"/>
  <autoFilter ref="C76:K87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7" customWidth="1"/>
    <col min="2" max="2" width="1.664063" style="297" customWidth="1"/>
    <col min="3" max="4" width="5" style="297" customWidth="1"/>
    <col min="5" max="5" width="11.67" style="297" customWidth="1"/>
    <col min="6" max="6" width="9.17" style="297" customWidth="1"/>
    <col min="7" max="7" width="5" style="297" customWidth="1"/>
    <col min="8" max="8" width="77.83" style="297" customWidth="1"/>
    <col min="9" max="10" width="20" style="297" customWidth="1"/>
    <col min="11" max="11" width="1.664063" style="297" customWidth="1"/>
  </cols>
  <sheetData>
    <row r="1" ht="37.5" customHeight="1"/>
    <row r="2" ht="7.5" customHeight="1">
      <c r="B2" s="298"/>
      <c r="C2" s="299"/>
      <c r="D2" s="299"/>
      <c r="E2" s="299"/>
      <c r="F2" s="299"/>
      <c r="G2" s="299"/>
      <c r="H2" s="299"/>
      <c r="I2" s="299"/>
      <c r="J2" s="299"/>
      <c r="K2" s="300"/>
    </row>
    <row r="3" s="15" customFormat="1" ht="45" customHeight="1">
      <c r="B3" s="301"/>
      <c r="C3" s="302" t="s">
        <v>383</v>
      </c>
      <c r="D3" s="302"/>
      <c r="E3" s="302"/>
      <c r="F3" s="302"/>
      <c r="G3" s="302"/>
      <c r="H3" s="302"/>
      <c r="I3" s="302"/>
      <c r="J3" s="302"/>
      <c r="K3" s="303"/>
    </row>
    <row r="4" ht="25.5" customHeight="1">
      <c r="B4" s="304"/>
      <c r="C4" s="305" t="s">
        <v>384</v>
      </c>
      <c r="D4" s="305"/>
      <c r="E4" s="305"/>
      <c r="F4" s="305"/>
      <c r="G4" s="305"/>
      <c r="H4" s="305"/>
      <c r="I4" s="305"/>
      <c r="J4" s="305"/>
      <c r="K4" s="306"/>
    </row>
    <row r="5" ht="5.25" customHeight="1">
      <c r="B5" s="304"/>
      <c r="C5" s="307"/>
      <c r="D5" s="307"/>
      <c r="E5" s="307"/>
      <c r="F5" s="307"/>
      <c r="G5" s="307"/>
      <c r="H5" s="307"/>
      <c r="I5" s="307"/>
      <c r="J5" s="307"/>
      <c r="K5" s="306"/>
    </row>
    <row r="6" ht="15" customHeight="1">
      <c r="B6" s="304"/>
      <c r="C6" s="308" t="s">
        <v>385</v>
      </c>
      <c r="D6" s="308"/>
      <c r="E6" s="308"/>
      <c r="F6" s="308"/>
      <c r="G6" s="308"/>
      <c r="H6" s="308"/>
      <c r="I6" s="308"/>
      <c r="J6" s="308"/>
      <c r="K6" s="306"/>
    </row>
    <row r="7" ht="15" customHeight="1">
      <c r="B7" s="309"/>
      <c r="C7" s="308" t="s">
        <v>386</v>
      </c>
      <c r="D7" s="308"/>
      <c r="E7" s="308"/>
      <c r="F7" s="308"/>
      <c r="G7" s="308"/>
      <c r="H7" s="308"/>
      <c r="I7" s="308"/>
      <c r="J7" s="308"/>
      <c r="K7" s="306"/>
    </row>
    <row r="8" ht="12.75" customHeight="1">
      <c r="B8" s="309"/>
      <c r="C8" s="308"/>
      <c r="D8" s="308"/>
      <c r="E8" s="308"/>
      <c r="F8" s="308"/>
      <c r="G8" s="308"/>
      <c r="H8" s="308"/>
      <c r="I8" s="308"/>
      <c r="J8" s="308"/>
      <c r="K8" s="306"/>
    </row>
    <row r="9" ht="15" customHeight="1">
      <c r="B9" s="309"/>
      <c r="C9" s="308" t="s">
        <v>387</v>
      </c>
      <c r="D9" s="308"/>
      <c r="E9" s="308"/>
      <c r="F9" s="308"/>
      <c r="G9" s="308"/>
      <c r="H9" s="308"/>
      <c r="I9" s="308"/>
      <c r="J9" s="308"/>
      <c r="K9" s="306"/>
    </row>
    <row r="10" ht="15" customHeight="1">
      <c r="B10" s="309"/>
      <c r="C10" s="308"/>
      <c r="D10" s="308" t="s">
        <v>388</v>
      </c>
      <c r="E10" s="308"/>
      <c r="F10" s="308"/>
      <c r="G10" s="308"/>
      <c r="H10" s="308"/>
      <c r="I10" s="308"/>
      <c r="J10" s="308"/>
      <c r="K10" s="306"/>
    </row>
    <row r="11" ht="15" customHeight="1">
      <c r="B11" s="309"/>
      <c r="C11" s="310"/>
      <c r="D11" s="308" t="s">
        <v>389</v>
      </c>
      <c r="E11" s="308"/>
      <c r="F11" s="308"/>
      <c r="G11" s="308"/>
      <c r="H11" s="308"/>
      <c r="I11" s="308"/>
      <c r="J11" s="308"/>
      <c r="K11" s="306"/>
    </row>
    <row r="12" ht="12.75" customHeight="1">
      <c r="B12" s="309"/>
      <c r="C12" s="310"/>
      <c r="D12" s="310"/>
      <c r="E12" s="310"/>
      <c r="F12" s="310"/>
      <c r="G12" s="310"/>
      <c r="H12" s="310"/>
      <c r="I12" s="310"/>
      <c r="J12" s="310"/>
      <c r="K12" s="306"/>
    </row>
    <row r="13" ht="15" customHeight="1">
      <c r="B13" s="309"/>
      <c r="C13" s="310"/>
      <c r="D13" s="308" t="s">
        <v>390</v>
      </c>
      <c r="E13" s="308"/>
      <c r="F13" s="308"/>
      <c r="G13" s="308"/>
      <c r="H13" s="308"/>
      <c r="I13" s="308"/>
      <c r="J13" s="308"/>
      <c r="K13" s="306"/>
    </row>
    <row r="14" ht="15" customHeight="1">
      <c r="B14" s="309"/>
      <c r="C14" s="310"/>
      <c r="D14" s="308" t="s">
        <v>391</v>
      </c>
      <c r="E14" s="308"/>
      <c r="F14" s="308"/>
      <c r="G14" s="308"/>
      <c r="H14" s="308"/>
      <c r="I14" s="308"/>
      <c r="J14" s="308"/>
      <c r="K14" s="306"/>
    </row>
    <row r="15" ht="15" customHeight="1">
      <c r="B15" s="309"/>
      <c r="C15" s="310"/>
      <c r="D15" s="308" t="s">
        <v>392</v>
      </c>
      <c r="E15" s="308"/>
      <c r="F15" s="308"/>
      <c r="G15" s="308"/>
      <c r="H15" s="308"/>
      <c r="I15" s="308"/>
      <c r="J15" s="308"/>
      <c r="K15" s="306"/>
    </row>
    <row r="16" ht="15" customHeight="1">
      <c r="B16" s="309"/>
      <c r="C16" s="310"/>
      <c r="D16" s="310"/>
      <c r="E16" s="311" t="s">
        <v>393</v>
      </c>
      <c r="F16" s="308" t="s">
        <v>394</v>
      </c>
      <c r="G16" s="308"/>
      <c r="H16" s="308"/>
      <c r="I16" s="308"/>
      <c r="J16" s="308"/>
      <c r="K16" s="306"/>
    </row>
    <row r="17" ht="15" customHeight="1">
      <c r="B17" s="309"/>
      <c r="C17" s="310"/>
      <c r="D17" s="310"/>
      <c r="E17" s="311" t="s">
        <v>82</v>
      </c>
      <c r="F17" s="308" t="s">
        <v>395</v>
      </c>
      <c r="G17" s="308"/>
      <c r="H17" s="308"/>
      <c r="I17" s="308"/>
      <c r="J17" s="308"/>
      <c r="K17" s="306"/>
    </row>
    <row r="18" ht="15" customHeight="1">
      <c r="B18" s="309"/>
      <c r="C18" s="310"/>
      <c r="D18" s="310"/>
      <c r="E18" s="311" t="s">
        <v>396</v>
      </c>
      <c r="F18" s="308" t="s">
        <v>397</v>
      </c>
      <c r="G18" s="308"/>
      <c r="H18" s="308"/>
      <c r="I18" s="308"/>
      <c r="J18" s="308"/>
      <c r="K18" s="306"/>
    </row>
    <row r="19" ht="15" customHeight="1">
      <c r="B19" s="309"/>
      <c r="C19" s="310"/>
      <c r="D19" s="310"/>
      <c r="E19" s="311" t="s">
        <v>88</v>
      </c>
      <c r="F19" s="308" t="s">
        <v>398</v>
      </c>
      <c r="G19" s="308"/>
      <c r="H19" s="308"/>
      <c r="I19" s="308"/>
      <c r="J19" s="308"/>
      <c r="K19" s="306"/>
    </row>
    <row r="20" ht="15" customHeight="1">
      <c r="B20" s="309"/>
      <c r="C20" s="310"/>
      <c r="D20" s="310"/>
      <c r="E20" s="311" t="s">
        <v>399</v>
      </c>
      <c r="F20" s="308" t="s">
        <v>400</v>
      </c>
      <c r="G20" s="308"/>
      <c r="H20" s="308"/>
      <c r="I20" s="308"/>
      <c r="J20" s="308"/>
      <c r="K20" s="306"/>
    </row>
    <row r="21" ht="15" customHeight="1">
      <c r="B21" s="309"/>
      <c r="C21" s="310"/>
      <c r="D21" s="310"/>
      <c r="E21" s="311" t="s">
        <v>401</v>
      </c>
      <c r="F21" s="308" t="s">
        <v>402</v>
      </c>
      <c r="G21" s="308"/>
      <c r="H21" s="308"/>
      <c r="I21" s="308"/>
      <c r="J21" s="308"/>
      <c r="K21" s="306"/>
    </row>
    <row r="22" ht="12.75" customHeight="1">
      <c r="B22" s="309"/>
      <c r="C22" s="310"/>
      <c r="D22" s="310"/>
      <c r="E22" s="310"/>
      <c r="F22" s="310"/>
      <c r="G22" s="310"/>
      <c r="H22" s="310"/>
      <c r="I22" s="310"/>
      <c r="J22" s="310"/>
      <c r="K22" s="306"/>
    </row>
    <row r="23" ht="15" customHeight="1">
      <c r="B23" s="309"/>
      <c r="C23" s="308" t="s">
        <v>403</v>
      </c>
      <c r="D23" s="308"/>
      <c r="E23" s="308"/>
      <c r="F23" s="308"/>
      <c r="G23" s="308"/>
      <c r="H23" s="308"/>
      <c r="I23" s="308"/>
      <c r="J23" s="308"/>
      <c r="K23" s="306"/>
    </row>
    <row r="24" ht="15" customHeight="1">
      <c r="B24" s="309"/>
      <c r="C24" s="308" t="s">
        <v>404</v>
      </c>
      <c r="D24" s="308"/>
      <c r="E24" s="308"/>
      <c r="F24" s="308"/>
      <c r="G24" s="308"/>
      <c r="H24" s="308"/>
      <c r="I24" s="308"/>
      <c r="J24" s="308"/>
      <c r="K24" s="306"/>
    </row>
    <row r="25" ht="15" customHeight="1">
      <c r="B25" s="309"/>
      <c r="C25" s="308"/>
      <c r="D25" s="308" t="s">
        <v>405</v>
      </c>
      <c r="E25" s="308"/>
      <c r="F25" s="308"/>
      <c r="G25" s="308"/>
      <c r="H25" s="308"/>
      <c r="I25" s="308"/>
      <c r="J25" s="308"/>
      <c r="K25" s="306"/>
    </row>
    <row r="26" ht="15" customHeight="1">
      <c r="B26" s="309"/>
      <c r="C26" s="310"/>
      <c r="D26" s="308" t="s">
        <v>406</v>
      </c>
      <c r="E26" s="308"/>
      <c r="F26" s="308"/>
      <c r="G26" s="308"/>
      <c r="H26" s="308"/>
      <c r="I26" s="308"/>
      <c r="J26" s="308"/>
      <c r="K26" s="306"/>
    </row>
    <row r="27" ht="12.75" customHeight="1">
      <c r="B27" s="309"/>
      <c r="C27" s="310"/>
      <c r="D27" s="310"/>
      <c r="E27" s="310"/>
      <c r="F27" s="310"/>
      <c r="G27" s="310"/>
      <c r="H27" s="310"/>
      <c r="I27" s="310"/>
      <c r="J27" s="310"/>
      <c r="K27" s="306"/>
    </row>
    <row r="28" ht="15" customHeight="1">
      <c r="B28" s="309"/>
      <c r="C28" s="310"/>
      <c r="D28" s="308" t="s">
        <v>407</v>
      </c>
      <c r="E28" s="308"/>
      <c r="F28" s="308"/>
      <c r="G28" s="308"/>
      <c r="H28" s="308"/>
      <c r="I28" s="308"/>
      <c r="J28" s="308"/>
      <c r="K28" s="306"/>
    </row>
    <row r="29" ht="15" customHeight="1">
      <c r="B29" s="309"/>
      <c r="C29" s="310"/>
      <c r="D29" s="308" t="s">
        <v>408</v>
      </c>
      <c r="E29" s="308"/>
      <c r="F29" s="308"/>
      <c r="G29" s="308"/>
      <c r="H29" s="308"/>
      <c r="I29" s="308"/>
      <c r="J29" s="308"/>
      <c r="K29" s="306"/>
    </row>
    <row r="30" ht="12.75" customHeight="1">
      <c r="B30" s="309"/>
      <c r="C30" s="310"/>
      <c r="D30" s="310"/>
      <c r="E30" s="310"/>
      <c r="F30" s="310"/>
      <c r="G30" s="310"/>
      <c r="H30" s="310"/>
      <c r="I30" s="310"/>
      <c r="J30" s="310"/>
      <c r="K30" s="306"/>
    </row>
    <row r="31" ht="15" customHeight="1">
      <c r="B31" s="309"/>
      <c r="C31" s="310"/>
      <c r="D31" s="308" t="s">
        <v>409</v>
      </c>
      <c r="E31" s="308"/>
      <c r="F31" s="308"/>
      <c r="G31" s="308"/>
      <c r="H31" s="308"/>
      <c r="I31" s="308"/>
      <c r="J31" s="308"/>
      <c r="K31" s="306"/>
    </row>
    <row r="32" ht="15" customHeight="1">
      <c r="B32" s="309"/>
      <c r="C32" s="310"/>
      <c r="D32" s="308" t="s">
        <v>410</v>
      </c>
      <c r="E32" s="308"/>
      <c r="F32" s="308"/>
      <c r="G32" s="308"/>
      <c r="H32" s="308"/>
      <c r="I32" s="308"/>
      <c r="J32" s="308"/>
      <c r="K32" s="306"/>
    </row>
    <row r="33" ht="15" customHeight="1">
      <c r="B33" s="309"/>
      <c r="C33" s="310"/>
      <c r="D33" s="308" t="s">
        <v>411</v>
      </c>
      <c r="E33" s="308"/>
      <c r="F33" s="308"/>
      <c r="G33" s="308"/>
      <c r="H33" s="308"/>
      <c r="I33" s="308"/>
      <c r="J33" s="308"/>
      <c r="K33" s="306"/>
    </row>
    <row r="34" ht="15" customHeight="1">
      <c r="B34" s="309"/>
      <c r="C34" s="310"/>
      <c r="D34" s="308"/>
      <c r="E34" s="312" t="s">
        <v>132</v>
      </c>
      <c r="F34" s="308"/>
      <c r="G34" s="308" t="s">
        <v>412</v>
      </c>
      <c r="H34" s="308"/>
      <c r="I34" s="308"/>
      <c r="J34" s="308"/>
      <c r="K34" s="306"/>
    </row>
    <row r="35" ht="30.75" customHeight="1">
      <c r="B35" s="309"/>
      <c r="C35" s="310"/>
      <c r="D35" s="308"/>
      <c r="E35" s="312" t="s">
        <v>413</v>
      </c>
      <c r="F35" s="308"/>
      <c r="G35" s="308" t="s">
        <v>414</v>
      </c>
      <c r="H35" s="308"/>
      <c r="I35" s="308"/>
      <c r="J35" s="308"/>
      <c r="K35" s="306"/>
    </row>
    <row r="36" ht="15" customHeight="1">
      <c r="B36" s="309"/>
      <c r="C36" s="310"/>
      <c r="D36" s="308"/>
      <c r="E36" s="312" t="s">
        <v>57</v>
      </c>
      <c r="F36" s="308"/>
      <c r="G36" s="308" t="s">
        <v>415</v>
      </c>
      <c r="H36" s="308"/>
      <c r="I36" s="308"/>
      <c r="J36" s="308"/>
      <c r="K36" s="306"/>
    </row>
    <row r="37" ht="15" customHeight="1">
      <c r="B37" s="309"/>
      <c r="C37" s="310"/>
      <c r="D37" s="308"/>
      <c r="E37" s="312" t="s">
        <v>133</v>
      </c>
      <c r="F37" s="308"/>
      <c r="G37" s="308" t="s">
        <v>416</v>
      </c>
      <c r="H37" s="308"/>
      <c r="I37" s="308"/>
      <c r="J37" s="308"/>
      <c r="K37" s="306"/>
    </row>
    <row r="38" ht="15" customHeight="1">
      <c r="B38" s="309"/>
      <c r="C38" s="310"/>
      <c r="D38" s="308"/>
      <c r="E38" s="312" t="s">
        <v>134</v>
      </c>
      <c r="F38" s="308"/>
      <c r="G38" s="308" t="s">
        <v>417</v>
      </c>
      <c r="H38" s="308"/>
      <c r="I38" s="308"/>
      <c r="J38" s="308"/>
      <c r="K38" s="306"/>
    </row>
    <row r="39" ht="15" customHeight="1">
      <c r="B39" s="309"/>
      <c r="C39" s="310"/>
      <c r="D39" s="308"/>
      <c r="E39" s="312" t="s">
        <v>135</v>
      </c>
      <c r="F39" s="308"/>
      <c r="G39" s="308" t="s">
        <v>418</v>
      </c>
      <c r="H39" s="308"/>
      <c r="I39" s="308"/>
      <c r="J39" s="308"/>
      <c r="K39" s="306"/>
    </row>
    <row r="40" ht="15" customHeight="1">
      <c r="B40" s="309"/>
      <c r="C40" s="310"/>
      <c r="D40" s="308"/>
      <c r="E40" s="312" t="s">
        <v>419</v>
      </c>
      <c r="F40" s="308"/>
      <c r="G40" s="308" t="s">
        <v>420</v>
      </c>
      <c r="H40" s="308"/>
      <c r="I40" s="308"/>
      <c r="J40" s="308"/>
      <c r="K40" s="306"/>
    </row>
    <row r="41" ht="15" customHeight="1">
      <c r="B41" s="309"/>
      <c r="C41" s="310"/>
      <c r="D41" s="308"/>
      <c r="E41" s="312"/>
      <c r="F41" s="308"/>
      <c r="G41" s="308" t="s">
        <v>421</v>
      </c>
      <c r="H41" s="308"/>
      <c r="I41" s="308"/>
      <c r="J41" s="308"/>
      <c r="K41" s="306"/>
    </row>
    <row r="42" ht="15" customHeight="1">
      <c r="B42" s="309"/>
      <c r="C42" s="310"/>
      <c r="D42" s="308"/>
      <c r="E42" s="312" t="s">
        <v>422</v>
      </c>
      <c r="F42" s="308"/>
      <c r="G42" s="308" t="s">
        <v>423</v>
      </c>
      <c r="H42" s="308"/>
      <c r="I42" s="308"/>
      <c r="J42" s="308"/>
      <c r="K42" s="306"/>
    </row>
    <row r="43" ht="15" customHeight="1">
      <c r="B43" s="309"/>
      <c r="C43" s="310"/>
      <c r="D43" s="308"/>
      <c r="E43" s="312" t="s">
        <v>137</v>
      </c>
      <c r="F43" s="308"/>
      <c r="G43" s="308" t="s">
        <v>424</v>
      </c>
      <c r="H43" s="308"/>
      <c r="I43" s="308"/>
      <c r="J43" s="308"/>
      <c r="K43" s="306"/>
    </row>
    <row r="44" ht="12.75" customHeight="1">
      <c r="B44" s="309"/>
      <c r="C44" s="310"/>
      <c r="D44" s="308"/>
      <c r="E44" s="308"/>
      <c r="F44" s="308"/>
      <c r="G44" s="308"/>
      <c r="H44" s="308"/>
      <c r="I44" s="308"/>
      <c r="J44" s="308"/>
      <c r="K44" s="306"/>
    </row>
    <row r="45" ht="15" customHeight="1">
      <c r="B45" s="309"/>
      <c r="C45" s="310"/>
      <c r="D45" s="308" t="s">
        <v>425</v>
      </c>
      <c r="E45" s="308"/>
      <c r="F45" s="308"/>
      <c r="G45" s="308"/>
      <c r="H45" s="308"/>
      <c r="I45" s="308"/>
      <c r="J45" s="308"/>
      <c r="K45" s="306"/>
    </row>
    <row r="46" ht="15" customHeight="1">
      <c r="B46" s="309"/>
      <c r="C46" s="310"/>
      <c r="D46" s="310"/>
      <c r="E46" s="308" t="s">
        <v>426</v>
      </c>
      <c r="F46" s="308"/>
      <c r="G46" s="308"/>
      <c r="H46" s="308"/>
      <c r="I46" s="308"/>
      <c r="J46" s="308"/>
      <c r="K46" s="306"/>
    </row>
    <row r="47" ht="15" customHeight="1">
      <c r="B47" s="309"/>
      <c r="C47" s="310"/>
      <c r="D47" s="310"/>
      <c r="E47" s="308" t="s">
        <v>427</v>
      </c>
      <c r="F47" s="308"/>
      <c r="G47" s="308"/>
      <c r="H47" s="308"/>
      <c r="I47" s="308"/>
      <c r="J47" s="308"/>
      <c r="K47" s="306"/>
    </row>
    <row r="48" ht="15" customHeight="1">
      <c r="B48" s="309"/>
      <c r="C48" s="310"/>
      <c r="D48" s="310"/>
      <c r="E48" s="308" t="s">
        <v>428</v>
      </c>
      <c r="F48" s="308"/>
      <c r="G48" s="308"/>
      <c r="H48" s="308"/>
      <c r="I48" s="308"/>
      <c r="J48" s="308"/>
      <c r="K48" s="306"/>
    </row>
    <row r="49" ht="15" customHeight="1">
      <c r="B49" s="309"/>
      <c r="C49" s="310"/>
      <c r="D49" s="308" t="s">
        <v>429</v>
      </c>
      <c r="E49" s="308"/>
      <c r="F49" s="308"/>
      <c r="G49" s="308"/>
      <c r="H49" s="308"/>
      <c r="I49" s="308"/>
      <c r="J49" s="308"/>
      <c r="K49" s="306"/>
    </row>
    <row r="50" ht="25.5" customHeight="1">
      <c r="B50" s="304"/>
      <c r="C50" s="305" t="s">
        <v>430</v>
      </c>
      <c r="D50" s="305"/>
      <c r="E50" s="305"/>
      <c r="F50" s="305"/>
      <c r="G50" s="305"/>
      <c r="H50" s="305"/>
      <c r="I50" s="305"/>
      <c r="J50" s="305"/>
      <c r="K50" s="306"/>
    </row>
    <row r="51" ht="5.25" customHeight="1">
      <c r="B51" s="304"/>
      <c r="C51" s="307"/>
      <c r="D51" s="307"/>
      <c r="E51" s="307"/>
      <c r="F51" s="307"/>
      <c r="G51" s="307"/>
      <c r="H51" s="307"/>
      <c r="I51" s="307"/>
      <c r="J51" s="307"/>
      <c r="K51" s="306"/>
    </row>
    <row r="52" ht="15" customHeight="1">
      <c r="B52" s="304"/>
      <c r="C52" s="308" t="s">
        <v>431</v>
      </c>
      <c r="D52" s="308"/>
      <c r="E52" s="308"/>
      <c r="F52" s="308"/>
      <c r="G52" s="308"/>
      <c r="H52" s="308"/>
      <c r="I52" s="308"/>
      <c r="J52" s="308"/>
      <c r="K52" s="306"/>
    </row>
    <row r="53" ht="15" customHeight="1">
      <c r="B53" s="304"/>
      <c r="C53" s="308" t="s">
        <v>432</v>
      </c>
      <c r="D53" s="308"/>
      <c r="E53" s="308"/>
      <c r="F53" s="308"/>
      <c r="G53" s="308"/>
      <c r="H53" s="308"/>
      <c r="I53" s="308"/>
      <c r="J53" s="308"/>
      <c r="K53" s="306"/>
    </row>
    <row r="54" ht="12.75" customHeight="1">
      <c r="B54" s="304"/>
      <c r="C54" s="308"/>
      <c r="D54" s="308"/>
      <c r="E54" s="308"/>
      <c r="F54" s="308"/>
      <c r="G54" s="308"/>
      <c r="H54" s="308"/>
      <c r="I54" s="308"/>
      <c r="J54" s="308"/>
      <c r="K54" s="306"/>
    </row>
    <row r="55" ht="15" customHeight="1">
      <c r="B55" s="304"/>
      <c r="C55" s="308" t="s">
        <v>433</v>
      </c>
      <c r="D55" s="308"/>
      <c r="E55" s="308"/>
      <c r="F55" s="308"/>
      <c r="G55" s="308"/>
      <c r="H55" s="308"/>
      <c r="I55" s="308"/>
      <c r="J55" s="308"/>
      <c r="K55" s="306"/>
    </row>
    <row r="56" ht="15" customHeight="1">
      <c r="B56" s="304"/>
      <c r="C56" s="310"/>
      <c r="D56" s="308" t="s">
        <v>434</v>
      </c>
      <c r="E56" s="308"/>
      <c r="F56" s="308"/>
      <c r="G56" s="308"/>
      <c r="H56" s="308"/>
      <c r="I56" s="308"/>
      <c r="J56" s="308"/>
      <c r="K56" s="306"/>
    </row>
    <row r="57" ht="15" customHeight="1">
      <c r="B57" s="304"/>
      <c r="C57" s="310"/>
      <c r="D57" s="308" t="s">
        <v>435</v>
      </c>
      <c r="E57" s="308"/>
      <c r="F57" s="308"/>
      <c r="G57" s="308"/>
      <c r="H57" s="308"/>
      <c r="I57" s="308"/>
      <c r="J57" s="308"/>
      <c r="K57" s="306"/>
    </row>
    <row r="58" ht="15" customHeight="1">
      <c r="B58" s="304"/>
      <c r="C58" s="310"/>
      <c r="D58" s="308" t="s">
        <v>436</v>
      </c>
      <c r="E58" s="308"/>
      <c r="F58" s="308"/>
      <c r="G58" s="308"/>
      <c r="H58" s="308"/>
      <c r="I58" s="308"/>
      <c r="J58" s="308"/>
      <c r="K58" s="306"/>
    </row>
    <row r="59" ht="15" customHeight="1">
      <c r="B59" s="304"/>
      <c r="C59" s="310"/>
      <c r="D59" s="308" t="s">
        <v>437</v>
      </c>
      <c r="E59" s="308"/>
      <c r="F59" s="308"/>
      <c r="G59" s="308"/>
      <c r="H59" s="308"/>
      <c r="I59" s="308"/>
      <c r="J59" s="308"/>
      <c r="K59" s="306"/>
    </row>
    <row r="60" ht="15" customHeight="1">
      <c r="B60" s="304"/>
      <c r="C60" s="310"/>
      <c r="D60" s="313" t="s">
        <v>438</v>
      </c>
      <c r="E60" s="313"/>
      <c r="F60" s="313"/>
      <c r="G60" s="313"/>
      <c r="H60" s="313"/>
      <c r="I60" s="313"/>
      <c r="J60" s="313"/>
      <c r="K60" s="306"/>
    </row>
    <row r="61" ht="15" customHeight="1">
      <c r="B61" s="304"/>
      <c r="C61" s="310"/>
      <c r="D61" s="308" t="s">
        <v>439</v>
      </c>
      <c r="E61" s="308"/>
      <c r="F61" s="308"/>
      <c r="G61" s="308"/>
      <c r="H61" s="308"/>
      <c r="I61" s="308"/>
      <c r="J61" s="308"/>
      <c r="K61" s="306"/>
    </row>
    <row r="62" ht="12.75" customHeight="1">
      <c r="B62" s="304"/>
      <c r="C62" s="310"/>
      <c r="D62" s="310"/>
      <c r="E62" s="314"/>
      <c r="F62" s="310"/>
      <c r="G62" s="310"/>
      <c r="H62" s="310"/>
      <c r="I62" s="310"/>
      <c r="J62" s="310"/>
      <c r="K62" s="306"/>
    </row>
    <row r="63" ht="15" customHeight="1">
      <c r="B63" s="304"/>
      <c r="C63" s="310"/>
      <c r="D63" s="308" t="s">
        <v>440</v>
      </c>
      <c r="E63" s="308"/>
      <c r="F63" s="308"/>
      <c r="G63" s="308"/>
      <c r="H63" s="308"/>
      <c r="I63" s="308"/>
      <c r="J63" s="308"/>
      <c r="K63" s="306"/>
    </row>
    <row r="64" ht="15" customHeight="1">
      <c r="B64" s="304"/>
      <c r="C64" s="310"/>
      <c r="D64" s="313" t="s">
        <v>441</v>
      </c>
      <c r="E64" s="313"/>
      <c r="F64" s="313"/>
      <c r="G64" s="313"/>
      <c r="H64" s="313"/>
      <c r="I64" s="313"/>
      <c r="J64" s="313"/>
      <c r="K64" s="306"/>
    </row>
    <row r="65" ht="15" customHeight="1">
      <c r="B65" s="304"/>
      <c r="C65" s="310"/>
      <c r="D65" s="308" t="s">
        <v>442</v>
      </c>
      <c r="E65" s="308"/>
      <c r="F65" s="308"/>
      <c r="G65" s="308"/>
      <c r="H65" s="308"/>
      <c r="I65" s="308"/>
      <c r="J65" s="308"/>
      <c r="K65" s="306"/>
    </row>
    <row r="66" ht="15" customHeight="1">
      <c r="B66" s="304"/>
      <c r="C66" s="310"/>
      <c r="D66" s="308" t="s">
        <v>443</v>
      </c>
      <c r="E66" s="308"/>
      <c r="F66" s="308"/>
      <c r="G66" s="308"/>
      <c r="H66" s="308"/>
      <c r="I66" s="308"/>
      <c r="J66" s="308"/>
      <c r="K66" s="306"/>
    </row>
    <row r="67" ht="15" customHeight="1">
      <c r="B67" s="304"/>
      <c r="C67" s="310"/>
      <c r="D67" s="308" t="s">
        <v>444</v>
      </c>
      <c r="E67" s="308"/>
      <c r="F67" s="308"/>
      <c r="G67" s="308"/>
      <c r="H67" s="308"/>
      <c r="I67" s="308"/>
      <c r="J67" s="308"/>
      <c r="K67" s="306"/>
    </row>
    <row r="68" ht="15" customHeight="1">
      <c r="B68" s="304"/>
      <c r="C68" s="310"/>
      <c r="D68" s="308" t="s">
        <v>445</v>
      </c>
      <c r="E68" s="308"/>
      <c r="F68" s="308"/>
      <c r="G68" s="308"/>
      <c r="H68" s="308"/>
      <c r="I68" s="308"/>
      <c r="J68" s="308"/>
      <c r="K68" s="306"/>
    </row>
    <row r="69" ht="12.75" customHeight="1">
      <c r="B69" s="315"/>
      <c r="C69" s="316"/>
      <c r="D69" s="316"/>
      <c r="E69" s="316"/>
      <c r="F69" s="316"/>
      <c r="G69" s="316"/>
      <c r="H69" s="316"/>
      <c r="I69" s="316"/>
      <c r="J69" s="316"/>
      <c r="K69" s="317"/>
    </row>
    <row r="70" ht="18.75" customHeight="1">
      <c r="B70" s="318"/>
      <c r="C70" s="318"/>
      <c r="D70" s="318"/>
      <c r="E70" s="318"/>
      <c r="F70" s="318"/>
      <c r="G70" s="318"/>
      <c r="H70" s="318"/>
      <c r="I70" s="318"/>
      <c r="J70" s="318"/>
      <c r="K70" s="319"/>
    </row>
    <row r="71" ht="18.75" customHeight="1">
      <c r="B71" s="319"/>
      <c r="C71" s="319"/>
      <c r="D71" s="319"/>
      <c r="E71" s="319"/>
      <c r="F71" s="319"/>
      <c r="G71" s="319"/>
      <c r="H71" s="319"/>
      <c r="I71" s="319"/>
      <c r="J71" s="319"/>
      <c r="K71" s="319"/>
    </row>
    <row r="72" ht="7.5" customHeight="1">
      <c r="B72" s="320"/>
      <c r="C72" s="321"/>
      <c r="D72" s="321"/>
      <c r="E72" s="321"/>
      <c r="F72" s="321"/>
      <c r="G72" s="321"/>
      <c r="H72" s="321"/>
      <c r="I72" s="321"/>
      <c r="J72" s="321"/>
      <c r="K72" s="322"/>
    </row>
    <row r="73" ht="45" customHeight="1">
      <c r="B73" s="323"/>
      <c r="C73" s="324" t="s">
        <v>94</v>
      </c>
      <c r="D73" s="324"/>
      <c r="E73" s="324"/>
      <c r="F73" s="324"/>
      <c r="G73" s="324"/>
      <c r="H73" s="324"/>
      <c r="I73" s="324"/>
      <c r="J73" s="324"/>
      <c r="K73" s="325"/>
    </row>
    <row r="74" ht="17.25" customHeight="1">
      <c r="B74" s="323"/>
      <c r="C74" s="326" t="s">
        <v>446</v>
      </c>
      <c r="D74" s="326"/>
      <c r="E74" s="326"/>
      <c r="F74" s="326" t="s">
        <v>447</v>
      </c>
      <c r="G74" s="327"/>
      <c r="H74" s="326" t="s">
        <v>133</v>
      </c>
      <c r="I74" s="326" t="s">
        <v>61</v>
      </c>
      <c r="J74" s="326" t="s">
        <v>448</v>
      </c>
      <c r="K74" s="325"/>
    </row>
    <row r="75" ht="17.25" customHeight="1">
      <c r="B75" s="323"/>
      <c r="C75" s="328" t="s">
        <v>449</v>
      </c>
      <c r="D75" s="328"/>
      <c r="E75" s="328"/>
      <c r="F75" s="329" t="s">
        <v>450</v>
      </c>
      <c r="G75" s="330"/>
      <c r="H75" s="328"/>
      <c r="I75" s="328"/>
      <c r="J75" s="328" t="s">
        <v>451</v>
      </c>
      <c r="K75" s="325"/>
    </row>
    <row r="76" ht="5.25" customHeight="1">
      <c r="B76" s="323"/>
      <c r="C76" s="331"/>
      <c r="D76" s="331"/>
      <c r="E76" s="331"/>
      <c r="F76" s="331"/>
      <c r="G76" s="332"/>
      <c r="H76" s="331"/>
      <c r="I76" s="331"/>
      <c r="J76" s="331"/>
      <c r="K76" s="325"/>
    </row>
    <row r="77" ht="15" customHeight="1">
      <c r="B77" s="323"/>
      <c r="C77" s="312" t="s">
        <v>57</v>
      </c>
      <c r="D77" s="331"/>
      <c r="E77" s="331"/>
      <c r="F77" s="333" t="s">
        <v>452</v>
      </c>
      <c r="G77" s="332"/>
      <c r="H77" s="312" t="s">
        <v>453</v>
      </c>
      <c r="I77" s="312" t="s">
        <v>454</v>
      </c>
      <c r="J77" s="312">
        <v>20</v>
      </c>
      <c r="K77" s="325"/>
    </row>
    <row r="78" ht="15" customHeight="1">
      <c r="B78" s="323"/>
      <c r="C78" s="312" t="s">
        <v>455</v>
      </c>
      <c r="D78" s="312"/>
      <c r="E78" s="312"/>
      <c r="F78" s="333" t="s">
        <v>452</v>
      </c>
      <c r="G78" s="332"/>
      <c r="H78" s="312" t="s">
        <v>456</v>
      </c>
      <c r="I78" s="312" t="s">
        <v>454</v>
      </c>
      <c r="J78" s="312">
        <v>120</v>
      </c>
      <c r="K78" s="325"/>
    </row>
    <row r="79" ht="15" customHeight="1">
      <c r="B79" s="334"/>
      <c r="C79" s="312" t="s">
        <v>457</v>
      </c>
      <c r="D79" s="312"/>
      <c r="E79" s="312"/>
      <c r="F79" s="333" t="s">
        <v>458</v>
      </c>
      <c r="G79" s="332"/>
      <c r="H79" s="312" t="s">
        <v>459</v>
      </c>
      <c r="I79" s="312" t="s">
        <v>454</v>
      </c>
      <c r="J79" s="312">
        <v>50</v>
      </c>
      <c r="K79" s="325"/>
    </row>
    <row r="80" ht="15" customHeight="1">
      <c r="B80" s="334"/>
      <c r="C80" s="312" t="s">
        <v>460</v>
      </c>
      <c r="D80" s="312"/>
      <c r="E80" s="312"/>
      <c r="F80" s="333" t="s">
        <v>452</v>
      </c>
      <c r="G80" s="332"/>
      <c r="H80" s="312" t="s">
        <v>461</v>
      </c>
      <c r="I80" s="312" t="s">
        <v>462</v>
      </c>
      <c r="J80" s="312"/>
      <c r="K80" s="325"/>
    </row>
    <row r="81" ht="15" customHeight="1">
      <c r="B81" s="334"/>
      <c r="C81" s="335" t="s">
        <v>463</v>
      </c>
      <c r="D81" s="335"/>
      <c r="E81" s="335"/>
      <c r="F81" s="336" t="s">
        <v>458</v>
      </c>
      <c r="G81" s="335"/>
      <c r="H81" s="335" t="s">
        <v>464</v>
      </c>
      <c r="I81" s="335" t="s">
        <v>454</v>
      </c>
      <c r="J81" s="335">
        <v>15</v>
      </c>
      <c r="K81" s="325"/>
    </row>
    <row r="82" ht="15" customHeight="1">
      <c r="B82" s="334"/>
      <c r="C82" s="335" t="s">
        <v>465</v>
      </c>
      <c r="D82" s="335"/>
      <c r="E82" s="335"/>
      <c r="F82" s="336" t="s">
        <v>458</v>
      </c>
      <c r="G82" s="335"/>
      <c r="H82" s="335" t="s">
        <v>466</v>
      </c>
      <c r="I82" s="335" t="s">
        <v>454</v>
      </c>
      <c r="J82" s="335">
        <v>15</v>
      </c>
      <c r="K82" s="325"/>
    </row>
    <row r="83" ht="15" customHeight="1">
      <c r="B83" s="334"/>
      <c r="C83" s="335" t="s">
        <v>467</v>
      </c>
      <c r="D83" s="335"/>
      <c r="E83" s="335"/>
      <c r="F83" s="336" t="s">
        <v>458</v>
      </c>
      <c r="G83" s="335"/>
      <c r="H83" s="335" t="s">
        <v>468</v>
      </c>
      <c r="I83" s="335" t="s">
        <v>454</v>
      </c>
      <c r="J83" s="335">
        <v>20</v>
      </c>
      <c r="K83" s="325"/>
    </row>
    <row r="84" ht="15" customHeight="1">
      <c r="B84" s="334"/>
      <c r="C84" s="335" t="s">
        <v>469</v>
      </c>
      <c r="D84" s="335"/>
      <c r="E84" s="335"/>
      <c r="F84" s="336" t="s">
        <v>458</v>
      </c>
      <c r="G84" s="335"/>
      <c r="H84" s="335" t="s">
        <v>470</v>
      </c>
      <c r="I84" s="335" t="s">
        <v>454</v>
      </c>
      <c r="J84" s="335">
        <v>20</v>
      </c>
      <c r="K84" s="325"/>
    </row>
    <row r="85" ht="15" customHeight="1">
      <c r="B85" s="334"/>
      <c r="C85" s="312" t="s">
        <v>471</v>
      </c>
      <c r="D85" s="312"/>
      <c r="E85" s="312"/>
      <c r="F85" s="333" t="s">
        <v>458</v>
      </c>
      <c r="G85" s="332"/>
      <c r="H85" s="312" t="s">
        <v>472</v>
      </c>
      <c r="I85" s="312" t="s">
        <v>454</v>
      </c>
      <c r="J85" s="312">
        <v>50</v>
      </c>
      <c r="K85" s="325"/>
    </row>
    <row r="86" ht="15" customHeight="1">
      <c r="B86" s="334"/>
      <c r="C86" s="312" t="s">
        <v>473</v>
      </c>
      <c r="D86" s="312"/>
      <c r="E86" s="312"/>
      <c r="F86" s="333" t="s">
        <v>458</v>
      </c>
      <c r="G86" s="332"/>
      <c r="H86" s="312" t="s">
        <v>474</v>
      </c>
      <c r="I86" s="312" t="s">
        <v>454</v>
      </c>
      <c r="J86" s="312">
        <v>20</v>
      </c>
      <c r="K86" s="325"/>
    </row>
    <row r="87" ht="15" customHeight="1">
      <c r="B87" s="334"/>
      <c r="C87" s="312" t="s">
        <v>475</v>
      </c>
      <c r="D87" s="312"/>
      <c r="E87" s="312"/>
      <c r="F87" s="333" t="s">
        <v>458</v>
      </c>
      <c r="G87" s="332"/>
      <c r="H87" s="312" t="s">
        <v>476</v>
      </c>
      <c r="I87" s="312" t="s">
        <v>454</v>
      </c>
      <c r="J87" s="312">
        <v>20</v>
      </c>
      <c r="K87" s="325"/>
    </row>
    <row r="88" ht="15" customHeight="1">
      <c r="B88" s="334"/>
      <c r="C88" s="312" t="s">
        <v>477</v>
      </c>
      <c r="D88" s="312"/>
      <c r="E88" s="312"/>
      <c r="F88" s="333" t="s">
        <v>458</v>
      </c>
      <c r="G88" s="332"/>
      <c r="H88" s="312" t="s">
        <v>478</v>
      </c>
      <c r="I88" s="312" t="s">
        <v>454</v>
      </c>
      <c r="J88" s="312">
        <v>50</v>
      </c>
      <c r="K88" s="325"/>
    </row>
    <row r="89" ht="15" customHeight="1">
      <c r="B89" s="334"/>
      <c r="C89" s="312" t="s">
        <v>479</v>
      </c>
      <c r="D89" s="312"/>
      <c r="E89" s="312"/>
      <c r="F89" s="333" t="s">
        <v>458</v>
      </c>
      <c r="G89" s="332"/>
      <c r="H89" s="312" t="s">
        <v>479</v>
      </c>
      <c r="I89" s="312" t="s">
        <v>454</v>
      </c>
      <c r="J89" s="312">
        <v>50</v>
      </c>
      <c r="K89" s="325"/>
    </row>
    <row r="90" ht="15" customHeight="1">
      <c r="B90" s="334"/>
      <c r="C90" s="312" t="s">
        <v>138</v>
      </c>
      <c r="D90" s="312"/>
      <c r="E90" s="312"/>
      <c r="F90" s="333" t="s">
        <v>458</v>
      </c>
      <c r="G90" s="332"/>
      <c r="H90" s="312" t="s">
        <v>480</v>
      </c>
      <c r="I90" s="312" t="s">
        <v>454</v>
      </c>
      <c r="J90" s="312">
        <v>255</v>
      </c>
      <c r="K90" s="325"/>
    </row>
    <row r="91" ht="15" customHeight="1">
      <c r="B91" s="334"/>
      <c r="C91" s="312" t="s">
        <v>481</v>
      </c>
      <c r="D91" s="312"/>
      <c r="E91" s="312"/>
      <c r="F91" s="333" t="s">
        <v>452</v>
      </c>
      <c r="G91" s="332"/>
      <c r="H91" s="312" t="s">
        <v>482</v>
      </c>
      <c r="I91" s="312" t="s">
        <v>483</v>
      </c>
      <c r="J91" s="312"/>
      <c r="K91" s="325"/>
    </row>
    <row r="92" ht="15" customHeight="1">
      <c r="B92" s="334"/>
      <c r="C92" s="312" t="s">
        <v>484</v>
      </c>
      <c r="D92" s="312"/>
      <c r="E92" s="312"/>
      <c r="F92" s="333" t="s">
        <v>452</v>
      </c>
      <c r="G92" s="332"/>
      <c r="H92" s="312" t="s">
        <v>485</v>
      </c>
      <c r="I92" s="312" t="s">
        <v>486</v>
      </c>
      <c r="J92" s="312"/>
      <c r="K92" s="325"/>
    </row>
    <row r="93" ht="15" customHeight="1">
      <c r="B93" s="334"/>
      <c r="C93" s="312" t="s">
        <v>487</v>
      </c>
      <c r="D93" s="312"/>
      <c r="E93" s="312"/>
      <c r="F93" s="333" t="s">
        <v>452</v>
      </c>
      <c r="G93" s="332"/>
      <c r="H93" s="312" t="s">
        <v>487</v>
      </c>
      <c r="I93" s="312" t="s">
        <v>486</v>
      </c>
      <c r="J93" s="312"/>
      <c r="K93" s="325"/>
    </row>
    <row r="94" ht="15" customHeight="1">
      <c r="B94" s="334"/>
      <c r="C94" s="312" t="s">
        <v>42</v>
      </c>
      <c r="D94" s="312"/>
      <c r="E94" s="312"/>
      <c r="F94" s="333" t="s">
        <v>452</v>
      </c>
      <c r="G94" s="332"/>
      <c r="H94" s="312" t="s">
        <v>488</v>
      </c>
      <c r="I94" s="312" t="s">
        <v>486</v>
      </c>
      <c r="J94" s="312"/>
      <c r="K94" s="325"/>
    </row>
    <row r="95" ht="15" customHeight="1">
      <c r="B95" s="334"/>
      <c r="C95" s="312" t="s">
        <v>52</v>
      </c>
      <c r="D95" s="312"/>
      <c r="E95" s="312"/>
      <c r="F95" s="333" t="s">
        <v>452</v>
      </c>
      <c r="G95" s="332"/>
      <c r="H95" s="312" t="s">
        <v>489</v>
      </c>
      <c r="I95" s="312" t="s">
        <v>486</v>
      </c>
      <c r="J95" s="312"/>
      <c r="K95" s="325"/>
    </row>
    <row r="96" ht="15" customHeight="1">
      <c r="B96" s="337"/>
      <c r="C96" s="338"/>
      <c r="D96" s="338"/>
      <c r="E96" s="338"/>
      <c r="F96" s="338"/>
      <c r="G96" s="338"/>
      <c r="H96" s="338"/>
      <c r="I96" s="338"/>
      <c r="J96" s="338"/>
      <c r="K96" s="339"/>
    </row>
    <row r="97" ht="18.75" customHeight="1">
      <c r="B97" s="340"/>
      <c r="C97" s="341"/>
      <c r="D97" s="341"/>
      <c r="E97" s="341"/>
      <c r="F97" s="341"/>
      <c r="G97" s="341"/>
      <c r="H97" s="341"/>
      <c r="I97" s="341"/>
      <c r="J97" s="341"/>
      <c r="K97" s="340"/>
    </row>
    <row r="98" ht="18.75" customHeight="1">
      <c r="B98" s="319"/>
      <c r="C98" s="319"/>
      <c r="D98" s="319"/>
      <c r="E98" s="319"/>
      <c r="F98" s="319"/>
      <c r="G98" s="319"/>
      <c r="H98" s="319"/>
      <c r="I98" s="319"/>
      <c r="J98" s="319"/>
      <c r="K98" s="319"/>
    </row>
    <row r="99" ht="7.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2"/>
    </row>
    <row r="100" ht="45" customHeight="1">
      <c r="B100" s="323"/>
      <c r="C100" s="324" t="s">
        <v>490</v>
      </c>
      <c r="D100" s="324"/>
      <c r="E100" s="324"/>
      <c r="F100" s="324"/>
      <c r="G100" s="324"/>
      <c r="H100" s="324"/>
      <c r="I100" s="324"/>
      <c r="J100" s="324"/>
      <c r="K100" s="325"/>
    </row>
    <row r="101" ht="17.25" customHeight="1">
      <c r="B101" s="323"/>
      <c r="C101" s="326" t="s">
        <v>446</v>
      </c>
      <c r="D101" s="326"/>
      <c r="E101" s="326"/>
      <c r="F101" s="326" t="s">
        <v>447</v>
      </c>
      <c r="G101" s="327"/>
      <c r="H101" s="326" t="s">
        <v>133</v>
      </c>
      <c r="I101" s="326" t="s">
        <v>61</v>
      </c>
      <c r="J101" s="326" t="s">
        <v>448</v>
      </c>
      <c r="K101" s="325"/>
    </row>
    <row r="102" ht="17.25" customHeight="1">
      <c r="B102" s="323"/>
      <c r="C102" s="328" t="s">
        <v>449</v>
      </c>
      <c r="D102" s="328"/>
      <c r="E102" s="328"/>
      <c r="F102" s="329" t="s">
        <v>450</v>
      </c>
      <c r="G102" s="330"/>
      <c r="H102" s="328"/>
      <c r="I102" s="328"/>
      <c r="J102" s="328" t="s">
        <v>451</v>
      </c>
      <c r="K102" s="325"/>
    </row>
    <row r="103" ht="5.25" customHeight="1">
      <c r="B103" s="323"/>
      <c r="C103" s="326"/>
      <c r="D103" s="326"/>
      <c r="E103" s="326"/>
      <c r="F103" s="326"/>
      <c r="G103" s="342"/>
      <c r="H103" s="326"/>
      <c r="I103" s="326"/>
      <c r="J103" s="326"/>
      <c r="K103" s="325"/>
    </row>
    <row r="104" ht="15" customHeight="1">
      <c r="B104" s="323"/>
      <c r="C104" s="312" t="s">
        <v>57</v>
      </c>
      <c r="D104" s="331"/>
      <c r="E104" s="331"/>
      <c r="F104" s="333" t="s">
        <v>452</v>
      </c>
      <c r="G104" s="342"/>
      <c r="H104" s="312" t="s">
        <v>491</v>
      </c>
      <c r="I104" s="312" t="s">
        <v>454</v>
      </c>
      <c r="J104" s="312">
        <v>20</v>
      </c>
      <c r="K104" s="325"/>
    </row>
    <row r="105" ht="15" customHeight="1">
      <c r="B105" s="323"/>
      <c r="C105" s="312" t="s">
        <v>455</v>
      </c>
      <c r="D105" s="312"/>
      <c r="E105" s="312"/>
      <c r="F105" s="333" t="s">
        <v>452</v>
      </c>
      <c r="G105" s="312"/>
      <c r="H105" s="312" t="s">
        <v>491</v>
      </c>
      <c r="I105" s="312" t="s">
        <v>454</v>
      </c>
      <c r="J105" s="312">
        <v>120</v>
      </c>
      <c r="K105" s="325"/>
    </row>
    <row r="106" ht="15" customHeight="1">
      <c r="B106" s="334"/>
      <c r="C106" s="312" t="s">
        <v>457</v>
      </c>
      <c r="D106" s="312"/>
      <c r="E106" s="312"/>
      <c r="F106" s="333" t="s">
        <v>458</v>
      </c>
      <c r="G106" s="312"/>
      <c r="H106" s="312" t="s">
        <v>491</v>
      </c>
      <c r="I106" s="312" t="s">
        <v>454</v>
      </c>
      <c r="J106" s="312">
        <v>50</v>
      </c>
      <c r="K106" s="325"/>
    </row>
    <row r="107" ht="15" customHeight="1">
      <c r="B107" s="334"/>
      <c r="C107" s="312" t="s">
        <v>460</v>
      </c>
      <c r="D107" s="312"/>
      <c r="E107" s="312"/>
      <c r="F107" s="333" t="s">
        <v>452</v>
      </c>
      <c r="G107" s="312"/>
      <c r="H107" s="312" t="s">
        <v>491</v>
      </c>
      <c r="I107" s="312" t="s">
        <v>462</v>
      </c>
      <c r="J107" s="312"/>
      <c r="K107" s="325"/>
    </row>
    <row r="108" ht="15" customHeight="1">
      <c r="B108" s="334"/>
      <c r="C108" s="312" t="s">
        <v>471</v>
      </c>
      <c r="D108" s="312"/>
      <c r="E108" s="312"/>
      <c r="F108" s="333" t="s">
        <v>458</v>
      </c>
      <c r="G108" s="312"/>
      <c r="H108" s="312" t="s">
        <v>491</v>
      </c>
      <c r="I108" s="312" t="s">
        <v>454</v>
      </c>
      <c r="J108" s="312">
        <v>50</v>
      </c>
      <c r="K108" s="325"/>
    </row>
    <row r="109" ht="15" customHeight="1">
      <c r="B109" s="334"/>
      <c r="C109" s="312" t="s">
        <v>479</v>
      </c>
      <c r="D109" s="312"/>
      <c r="E109" s="312"/>
      <c r="F109" s="333" t="s">
        <v>458</v>
      </c>
      <c r="G109" s="312"/>
      <c r="H109" s="312" t="s">
        <v>491</v>
      </c>
      <c r="I109" s="312" t="s">
        <v>454</v>
      </c>
      <c r="J109" s="312">
        <v>50</v>
      </c>
      <c r="K109" s="325"/>
    </row>
    <row r="110" ht="15" customHeight="1">
      <c r="B110" s="334"/>
      <c r="C110" s="312" t="s">
        <v>477</v>
      </c>
      <c r="D110" s="312"/>
      <c r="E110" s="312"/>
      <c r="F110" s="333" t="s">
        <v>458</v>
      </c>
      <c r="G110" s="312"/>
      <c r="H110" s="312" t="s">
        <v>491</v>
      </c>
      <c r="I110" s="312" t="s">
        <v>454</v>
      </c>
      <c r="J110" s="312">
        <v>50</v>
      </c>
      <c r="K110" s="325"/>
    </row>
    <row r="111" ht="15" customHeight="1">
      <c r="B111" s="334"/>
      <c r="C111" s="312" t="s">
        <v>57</v>
      </c>
      <c r="D111" s="312"/>
      <c r="E111" s="312"/>
      <c r="F111" s="333" t="s">
        <v>452</v>
      </c>
      <c r="G111" s="312"/>
      <c r="H111" s="312" t="s">
        <v>492</v>
      </c>
      <c r="I111" s="312" t="s">
        <v>454</v>
      </c>
      <c r="J111" s="312">
        <v>20</v>
      </c>
      <c r="K111" s="325"/>
    </row>
    <row r="112" ht="15" customHeight="1">
      <c r="B112" s="334"/>
      <c r="C112" s="312" t="s">
        <v>493</v>
      </c>
      <c r="D112" s="312"/>
      <c r="E112" s="312"/>
      <c r="F112" s="333" t="s">
        <v>452</v>
      </c>
      <c r="G112" s="312"/>
      <c r="H112" s="312" t="s">
        <v>494</v>
      </c>
      <c r="I112" s="312" t="s">
        <v>454</v>
      </c>
      <c r="J112" s="312">
        <v>120</v>
      </c>
      <c r="K112" s="325"/>
    </row>
    <row r="113" ht="15" customHeight="1">
      <c r="B113" s="334"/>
      <c r="C113" s="312" t="s">
        <v>42</v>
      </c>
      <c r="D113" s="312"/>
      <c r="E113" s="312"/>
      <c r="F113" s="333" t="s">
        <v>452</v>
      </c>
      <c r="G113" s="312"/>
      <c r="H113" s="312" t="s">
        <v>495</v>
      </c>
      <c r="I113" s="312" t="s">
        <v>486</v>
      </c>
      <c r="J113" s="312"/>
      <c r="K113" s="325"/>
    </row>
    <row r="114" ht="15" customHeight="1">
      <c r="B114" s="334"/>
      <c r="C114" s="312" t="s">
        <v>52</v>
      </c>
      <c r="D114" s="312"/>
      <c r="E114" s="312"/>
      <c r="F114" s="333" t="s">
        <v>452</v>
      </c>
      <c r="G114" s="312"/>
      <c r="H114" s="312" t="s">
        <v>496</v>
      </c>
      <c r="I114" s="312" t="s">
        <v>486</v>
      </c>
      <c r="J114" s="312"/>
      <c r="K114" s="325"/>
    </row>
    <row r="115" ht="15" customHeight="1">
      <c r="B115" s="334"/>
      <c r="C115" s="312" t="s">
        <v>61</v>
      </c>
      <c r="D115" s="312"/>
      <c r="E115" s="312"/>
      <c r="F115" s="333" t="s">
        <v>452</v>
      </c>
      <c r="G115" s="312"/>
      <c r="H115" s="312" t="s">
        <v>497</v>
      </c>
      <c r="I115" s="312" t="s">
        <v>498</v>
      </c>
      <c r="J115" s="312"/>
      <c r="K115" s="325"/>
    </row>
    <row r="116" ht="15" customHeight="1">
      <c r="B116" s="337"/>
      <c r="C116" s="343"/>
      <c r="D116" s="343"/>
      <c r="E116" s="343"/>
      <c r="F116" s="343"/>
      <c r="G116" s="343"/>
      <c r="H116" s="343"/>
      <c r="I116" s="343"/>
      <c r="J116" s="343"/>
      <c r="K116" s="339"/>
    </row>
    <row r="117" ht="18.75" customHeight="1">
      <c r="B117" s="344"/>
      <c r="C117" s="308"/>
      <c r="D117" s="308"/>
      <c r="E117" s="308"/>
      <c r="F117" s="345"/>
      <c r="G117" s="308"/>
      <c r="H117" s="308"/>
      <c r="I117" s="308"/>
      <c r="J117" s="308"/>
      <c r="K117" s="344"/>
    </row>
    <row r="118" ht="18.75" customHeight="1">
      <c r="B118" s="319"/>
      <c r="C118" s="319"/>
      <c r="D118" s="319"/>
      <c r="E118" s="319"/>
      <c r="F118" s="319"/>
      <c r="G118" s="319"/>
      <c r="H118" s="319"/>
      <c r="I118" s="319"/>
      <c r="J118" s="319"/>
      <c r="K118" s="319"/>
    </row>
    <row r="119" ht="7.5" customHeight="1">
      <c r="B119" s="346"/>
      <c r="C119" s="347"/>
      <c r="D119" s="347"/>
      <c r="E119" s="347"/>
      <c r="F119" s="347"/>
      <c r="G119" s="347"/>
      <c r="H119" s="347"/>
      <c r="I119" s="347"/>
      <c r="J119" s="347"/>
      <c r="K119" s="348"/>
    </row>
    <row r="120" ht="45" customHeight="1">
      <c r="B120" s="349"/>
      <c r="C120" s="302" t="s">
        <v>499</v>
      </c>
      <c r="D120" s="302"/>
      <c r="E120" s="302"/>
      <c r="F120" s="302"/>
      <c r="G120" s="302"/>
      <c r="H120" s="302"/>
      <c r="I120" s="302"/>
      <c r="J120" s="302"/>
      <c r="K120" s="350"/>
    </row>
    <row r="121" ht="17.25" customHeight="1">
      <c r="B121" s="351"/>
      <c r="C121" s="326" t="s">
        <v>446</v>
      </c>
      <c r="D121" s="326"/>
      <c r="E121" s="326"/>
      <c r="F121" s="326" t="s">
        <v>447</v>
      </c>
      <c r="G121" s="327"/>
      <c r="H121" s="326" t="s">
        <v>133</v>
      </c>
      <c r="I121" s="326" t="s">
        <v>61</v>
      </c>
      <c r="J121" s="326" t="s">
        <v>448</v>
      </c>
      <c r="K121" s="352"/>
    </row>
    <row r="122" ht="17.25" customHeight="1">
      <c r="B122" s="351"/>
      <c r="C122" s="328" t="s">
        <v>449</v>
      </c>
      <c r="D122" s="328"/>
      <c r="E122" s="328"/>
      <c r="F122" s="329" t="s">
        <v>450</v>
      </c>
      <c r="G122" s="330"/>
      <c r="H122" s="328"/>
      <c r="I122" s="328"/>
      <c r="J122" s="328" t="s">
        <v>451</v>
      </c>
      <c r="K122" s="352"/>
    </row>
    <row r="123" ht="5.25" customHeight="1">
      <c r="B123" s="353"/>
      <c r="C123" s="331"/>
      <c r="D123" s="331"/>
      <c r="E123" s="331"/>
      <c r="F123" s="331"/>
      <c r="G123" s="312"/>
      <c r="H123" s="331"/>
      <c r="I123" s="331"/>
      <c r="J123" s="331"/>
      <c r="K123" s="354"/>
    </row>
    <row r="124" ht="15" customHeight="1">
      <c r="B124" s="353"/>
      <c r="C124" s="312" t="s">
        <v>455</v>
      </c>
      <c r="D124" s="331"/>
      <c r="E124" s="331"/>
      <c r="F124" s="333" t="s">
        <v>452</v>
      </c>
      <c r="G124" s="312"/>
      <c r="H124" s="312" t="s">
        <v>491</v>
      </c>
      <c r="I124" s="312" t="s">
        <v>454</v>
      </c>
      <c r="J124" s="312">
        <v>120</v>
      </c>
      <c r="K124" s="355"/>
    </row>
    <row r="125" ht="15" customHeight="1">
      <c r="B125" s="353"/>
      <c r="C125" s="312" t="s">
        <v>500</v>
      </c>
      <c r="D125" s="312"/>
      <c r="E125" s="312"/>
      <c r="F125" s="333" t="s">
        <v>452</v>
      </c>
      <c r="G125" s="312"/>
      <c r="H125" s="312" t="s">
        <v>501</v>
      </c>
      <c r="I125" s="312" t="s">
        <v>454</v>
      </c>
      <c r="J125" s="312" t="s">
        <v>502</v>
      </c>
      <c r="K125" s="355"/>
    </row>
    <row r="126" ht="15" customHeight="1">
      <c r="B126" s="353"/>
      <c r="C126" s="312" t="s">
        <v>401</v>
      </c>
      <c r="D126" s="312"/>
      <c r="E126" s="312"/>
      <c r="F126" s="333" t="s">
        <v>452</v>
      </c>
      <c r="G126" s="312"/>
      <c r="H126" s="312" t="s">
        <v>503</v>
      </c>
      <c r="I126" s="312" t="s">
        <v>454</v>
      </c>
      <c r="J126" s="312" t="s">
        <v>502</v>
      </c>
      <c r="K126" s="355"/>
    </row>
    <row r="127" ht="15" customHeight="1">
      <c r="B127" s="353"/>
      <c r="C127" s="312" t="s">
        <v>463</v>
      </c>
      <c r="D127" s="312"/>
      <c r="E127" s="312"/>
      <c r="F127" s="333" t="s">
        <v>458</v>
      </c>
      <c r="G127" s="312"/>
      <c r="H127" s="312" t="s">
        <v>464</v>
      </c>
      <c r="I127" s="312" t="s">
        <v>454</v>
      </c>
      <c r="J127" s="312">
        <v>15</v>
      </c>
      <c r="K127" s="355"/>
    </row>
    <row r="128" ht="15" customHeight="1">
      <c r="B128" s="353"/>
      <c r="C128" s="335" t="s">
        <v>465</v>
      </c>
      <c r="D128" s="335"/>
      <c r="E128" s="335"/>
      <c r="F128" s="336" t="s">
        <v>458</v>
      </c>
      <c r="G128" s="335"/>
      <c r="H128" s="335" t="s">
        <v>466</v>
      </c>
      <c r="I128" s="335" t="s">
        <v>454</v>
      </c>
      <c r="J128" s="335">
        <v>15</v>
      </c>
      <c r="K128" s="355"/>
    </row>
    <row r="129" ht="15" customHeight="1">
      <c r="B129" s="353"/>
      <c r="C129" s="335" t="s">
        <v>467</v>
      </c>
      <c r="D129" s="335"/>
      <c r="E129" s="335"/>
      <c r="F129" s="336" t="s">
        <v>458</v>
      </c>
      <c r="G129" s="335"/>
      <c r="H129" s="335" t="s">
        <v>468</v>
      </c>
      <c r="I129" s="335" t="s">
        <v>454</v>
      </c>
      <c r="J129" s="335">
        <v>20</v>
      </c>
      <c r="K129" s="355"/>
    </row>
    <row r="130" ht="15" customHeight="1">
      <c r="B130" s="353"/>
      <c r="C130" s="335" t="s">
        <v>469</v>
      </c>
      <c r="D130" s="335"/>
      <c r="E130" s="335"/>
      <c r="F130" s="336" t="s">
        <v>458</v>
      </c>
      <c r="G130" s="335"/>
      <c r="H130" s="335" t="s">
        <v>470</v>
      </c>
      <c r="I130" s="335" t="s">
        <v>454</v>
      </c>
      <c r="J130" s="335">
        <v>20</v>
      </c>
      <c r="K130" s="355"/>
    </row>
    <row r="131" ht="15" customHeight="1">
      <c r="B131" s="353"/>
      <c r="C131" s="312" t="s">
        <v>457</v>
      </c>
      <c r="D131" s="312"/>
      <c r="E131" s="312"/>
      <c r="F131" s="333" t="s">
        <v>458</v>
      </c>
      <c r="G131" s="312"/>
      <c r="H131" s="312" t="s">
        <v>491</v>
      </c>
      <c r="I131" s="312" t="s">
        <v>454</v>
      </c>
      <c r="J131" s="312">
        <v>50</v>
      </c>
      <c r="K131" s="355"/>
    </row>
    <row r="132" ht="15" customHeight="1">
      <c r="B132" s="353"/>
      <c r="C132" s="312" t="s">
        <v>471</v>
      </c>
      <c r="D132" s="312"/>
      <c r="E132" s="312"/>
      <c r="F132" s="333" t="s">
        <v>458</v>
      </c>
      <c r="G132" s="312"/>
      <c r="H132" s="312" t="s">
        <v>491</v>
      </c>
      <c r="I132" s="312" t="s">
        <v>454</v>
      </c>
      <c r="J132" s="312">
        <v>50</v>
      </c>
      <c r="K132" s="355"/>
    </row>
    <row r="133" ht="15" customHeight="1">
      <c r="B133" s="353"/>
      <c r="C133" s="312" t="s">
        <v>477</v>
      </c>
      <c r="D133" s="312"/>
      <c r="E133" s="312"/>
      <c r="F133" s="333" t="s">
        <v>458</v>
      </c>
      <c r="G133" s="312"/>
      <c r="H133" s="312" t="s">
        <v>491</v>
      </c>
      <c r="I133" s="312" t="s">
        <v>454</v>
      </c>
      <c r="J133" s="312">
        <v>50</v>
      </c>
      <c r="K133" s="355"/>
    </row>
    <row r="134" ht="15" customHeight="1">
      <c r="B134" s="353"/>
      <c r="C134" s="312" t="s">
        <v>479</v>
      </c>
      <c r="D134" s="312"/>
      <c r="E134" s="312"/>
      <c r="F134" s="333" t="s">
        <v>458</v>
      </c>
      <c r="G134" s="312"/>
      <c r="H134" s="312" t="s">
        <v>491</v>
      </c>
      <c r="I134" s="312" t="s">
        <v>454</v>
      </c>
      <c r="J134" s="312">
        <v>50</v>
      </c>
      <c r="K134" s="355"/>
    </row>
    <row r="135" ht="15" customHeight="1">
      <c r="B135" s="353"/>
      <c r="C135" s="312" t="s">
        <v>138</v>
      </c>
      <c r="D135" s="312"/>
      <c r="E135" s="312"/>
      <c r="F135" s="333" t="s">
        <v>458</v>
      </c>
      <c r="G135" s="312"/>
      <c r="H135" s="312" t="s">
        <v>504</v>
      </c>
      <c r="I135" s="312" t="s">
        <v>454</v>
      </c>
      <c r="J135" s="312">
        <v>255</v>
      </c>
      <c r="K135" s="355"/>
    </row>
    <row r="136" ht="15" customHeight="1">
      <c r="B136" s="353"/>
      <c r="C136" s="312" t="s">
        <v>481</v>
      </c>
      <c r="D136" s="312"/>
      <c r="E136" s="312"/>
      <c r="F136" s="333" t="s">
        <v>452</v>
      </c>
      <c r="G136" s="312"/>
      <c r="H136" s="312" t="s">
        <v>505</v>
      </c>
      <c r="I136" s="312" t="s">
        <v>483</v>
      </c>
      <c r="J136" s="312"/>
      <c r="K136" s="355"/>
    </row>
    <row r="137" ht="15" customHeight="1">
      <c r="B137" s="353"/>
      <c r="C137" s="312" t="s">
        <v>484</v>
      </c>
      <c r="D137" s="312"/>
      <c r="E137" s="312"/>
      <c r="F137" s="333" t="s">
        <v>452</v>
      </c>
      <c r="G137" s="312"/>
      <c r="H137" s="312" t="s">
        <v>506</v>
      </c>
      <c r="I137" s="312" t="s">
        <v>486</v>
      </c>
      <c r="J137" s="312"/>
      <c r="K137" s="355"/>
    </row>
    <row r="138" ht="15" customHeight="1">
      <c r="B138" s="353"/>
      <c r="C138" s="312" t="s">
        <v>487</v>
      </c>
      <c r="D138" s="312"/>
      <c r="E138" s="312"/>
      <c r="F138" s="333" t="s">
        <v>452</v>
      </c>
      <c r="G138" s="312"/>
      <c r="H138" s="312" t="s">
        <v>487</v>
      </c>
      <c r="I138" s="312" t="s">
        <v>486</v>
      </c>
      <c r="J138" s="312"/>
      <c r="K138" s="355"/>
    </row>
    <row r="139" ht="15" customHeight="1">
      <c r="B139" s="353"/>
      <c r="C139" s="312" t="s">
        <v>42</v>
      </c>
      <c r="D139" s="312"/>
      <c r="E139" s="312"/>
      <c r="F139" s="333" t="s">
        <v>452</v>
      </c>
      <c r="G139" s="312"/>
      <c r="H139" s="312" t="s">
        <v>507</v>
      </c>
      <c r="I139" s="312" t="s">
        <v>486</v>
      </c>
      <c r="J139" s="312"/>
      <c r="K139" s="355"/>
    </row>
    <row r="140" ht="15" customHeight="1">
      <c r="B140" s="353"/>
      <c r="C140" s="312" t="s">
        <v>508</v>
      </c>
      <c r="D140" s="312"/>
      <c r="E140" s="312"/>
      <c r="F140" s="333" t="s">
        <v>452</v>
      </c>
      <c r="G140" s="312"/>
      <c r="H140" s="312" t="s">
        <v>509</v>
      </c>
      <c r="I140" s="312" t="s">
        <v>486</v>
      </c>
      <c r="J140" s="312"/>
      <c r="K140" s="355"/>
    </row>
    <row r="141" ht="15" customHeight="1">
      <c r="B141" s="356"/>
      <c r="C141" s="357"/>
      <c r="D141" s="357"/>
      <c r="E141" s="357"/>
      <c r="F141" s="357"/>
      <c r="G141" s="357"/>
      <c r="H141" s="357"/>
      <c r="I141" s="357"/>
      <c r="J141" s="357"/>
      <c r="K141" s="358"/>
    </row>
    <row r="142" ht="18.75" customHeight="1">
      <c r="B142" s="308"/>
      <c r="C142" s="308"/>
      <c r="D142" s="308"/>
      <c r="E142" s="308"/>
      <c r="F142" s="345"/>
      <c r="G142" s="308"/>
      <c r="H142" s="308"/>
      <c r="I142" s="308"/>
      <c r="J142" s="308"/>
      <c r="K142" s="308"/>
    </row>
    <row r="143" ht="18.75" customHeight="1">
      <c r="B143" s="319"/>
      <c r="C143" s="319"/>
      <c r="D143" s="319"/>
      <c r="E143" s="319"/>
      <c r="F143" s="319"/>
      <c r="G143" s="319"/>
      <c r="H143" s="319"/>
      <c r="I143" s="319"/>
      <c r="J143" s="319"/>
      <c r="K143" s="319"/>
    </row>
    <row r="144" ht="7.5" customHeight="1">
      <c r="B144" s="320"/>
      <c r="C144" s="321"/>
      <c r="D144" s="321"/>
      <c r="E144" s="321"/>
      <c r="F144" s="321"/>
      <c r="G144" s="321"/>
      <c r="H144" s="321"/>
      <c r="I144" s="321"/>
      <c r="J144" s="321"/>
      <c r="K144" s="322"/>
    </row>
    <row r="145" ht="45" customHeight="1">
      <c r="B145" s="323"/>
      <c r="C145" s="324" t="s">
        <v>510</v>
      </c>
      <c r="D145" s="324"/>
      <c r="E145" s="324"/>
      <c r="F145" s="324"/>
      <c r="G145" s="324"/>
      <c r="H145" s="324"/>
      <c r="I145" s="324"/>
      <c r="J145" s="324"/>
      <c r="K145" s="325"/>
    </row>
    <row r="146" ht="17.25" customHeight="1">
      <c r="B146" s="323"/>
      <c r="C146" s="326" t="s">
        <v>446</v>
      </c>
      <c r="D146" s="326"/>
      <c r="E146" s="326"/>
      <c r="F146" s="326" t="s">
        <v>447</v>
      </c>
      <c r="G146" s="327"/>
      <c r="H146" s="326" t="s">
        <v>133</v>
      </c>
      <c r="I146" s="326" t="s">
        <v>61</v>
      </c>
      <c r="J146" s="326" t="s">
        <v>448</v>
      </c>
      <c r="K146" s="325"/>
    </row>
    <row r="147" ht="17.25" customHeight="1">
      <c r="B147" s="323"/>
      <c r="C147" s="328" t="s">
        <v>449</v>
      </c>
      <c r="D147" s="328"/>
      <c r="E147" s="328"/>
      <c r="F147" s="329" t="s">
        <v>450</v>
      </c>
      <c r="G147" s="330"/>
      <c r="H147" s="328"/>
      <c r="I147" s="328"/>
      <c r="J147" s="328" t="s">
        <v>451</v>
      </c>
      <c r="K147" s="325"/>
    </row>
    <row r="148" ht="5.25" customHeight="1">
      <c r="B148" s="334"/>
      <c r="C148" s="331"/>
      <c r="D148" s="331"/>
      <c r="E148" s="331"/>
      <c r="F148" s="331"/>
      <c r="G148" s="332"/>
      <c r="H148" s="331"/>
      <c r="I148" s="331"/>
      <c r="J148" s="331"/>
      <c r="K148" s="355"/>
    </row>
    <row r="149" ht="15" customHeight="1">
      <c r="B149" s="334"/>
      <c r="C149" s="359" t="s">
        <v>455</v>
      </c>
      <c r="D149" s="312"/>
      <c r="E149" s="312"/>
      <c r="F149" s="360" t="s">
        <v>452</v>
      </c>
      <c r="G149" s="312"/>
      <c r="H149" s="359" t="s">
        <v>491</v>
      </c>
      <c r="I149" s="359" t="s">
        <v>454</v>
      </c>
      <c r="J149" s="359">
        <v>120</v>
      </c>
      <c r="K149" s="355"/>
    </row>
    <row r="150" ht="15" customHeight="1">
      <c r="B150" s="334"/>
      <c r="C150" s="359" t="s">
        <v>500</v>
      </c>
      <c r="D150" s="312"/>
      <c r="E150" s="312"/>
      <c r="F150" s="360" t="s">
        <v>452</v>
      </c>
      <c r="G150" s="312"/>
      <c r="H150" s="359" t="s">
        <v>511</v>
      </c>
      <c r="I150" s="359" t="s">
        <v>454</v>
      </c>
      <c r="J150" s="359" t="s">
        <v>502</v>
      </c>
      <c r="K150" s="355"/>
    </row>
    <row r="151" ht="15" customHeight="1">
      <c r="B151" s="334"/>
      <c r="C151" s="359" t="s">
        <v>401</v>
      </c>
      <c r="D151" s="312"/>
      <c r="E151" s="312"/>
      <c r="F151" s="360" t="s">
        <v>452</v>
      </c>
      <c r="G151" s="312"/>
      <c r="H151" s="359" t="s">
        <v>512</v>
      </c>
      <c r="I151" s="359" t="s">
        <v>454</v>
      </c>
      <c r="J151" s="359" t="s">
        <v>502</v>
      </c>
      <c r="K151" s="355"/>
    </row>
    <row r="152" ht="15" customHeight="1">
      <c r="B152" s="334"/>
      <c r="C152" s="359" t="s">
        <v>457</v>
      </c>
      <c r="D152" s="312"/>
      <c r="E152" s="312"/>
      <c r="F152" s="360" t="s">
        <v>458</v>
      </c>
      <c r="G152" s="312"/>
      <c r="H152" s="359" t="s">
        <v>491</v>
      </c>
      <c r="I152" s="359" t="s">
        <v>454</v>
      </c>
      <c r="J152" s="359">
        <v>50</v>
      </c>
      <c r="K152" s="355"/>
    </row>
    <row r="153" ht="15" customHeight="1">
      <c r="B153" s="334"/>
      <c r="C153" s="359" t="s">
        <v>460</v>
      </c>
      <c r="D153" s="312"/>
      <c r="E153" s="312"/>
      <c r="F153" s="360" t="s">
        <v>452</v>
      </c>
      <c r="G153" s="312"/>
      <c r="H153" s="359" t="s">
        <v>491</v>
      </c>
      <c r="I153" s="359" t="s">
        <v>462</v>
      </c>
      <c r="J153" s="359"/>
      <c r="K153" s="355"/>
    </row>
    <row r="154" ht="15" customHeight="1">
      <c r="B154" s="334"/>
      <c r="C154" s="359" t="s">
        <v>471</v>
      </c>
      <c r="D154" s="312"/>
      <c r="E154" s="312"/>
      <c r="F154" s="360" t="s">
        <v>458</v>
      </c>
      <c r="G154" s="312"/>
      <c r="H154" s="359" t="s">
        <v>491</v>
      </c>
      <c r="I154" s="359" t="s">
        <v>454</v>
      </c>
      <c r="J154" s="359">
        <v>50</v>
      </c>
      <c r="K154" s="355"/>
    </row>
    <row r="155" ht="15" customHeight="1">
      <c r="B155" s="334"/>
      <c r="C155" s="359" t="s">
        <v>479</v>
      </c>
      <c r="D155" s="312"/>
      <c r="E155" s="312"/>
      <c r="F155" s="360" t="s">
        <v>458</v>
      </c>
      <c r="G155" s="312"/>
      <c r="H155" s="359" t="s">
        <v>491</v>
      </c>
      <c r="I155" s="359" t="s">
        <v>454</v>
      </c>
      <c r="J155" s="359">
        <v>50</v>
      </c>
      <c r="K155" s="355"/>
    </row>
    <row r="156" ht="15" customHeight="1">
      <c r="B156" s="334"/>
      <c r="C156" s="359" t="s">
        <v>477</v>
      </c>
      <c r="D156" s="312"/>
      <c r="E156" s="312"/>
      <c r="F156" s="360" t="s">
        <v>458</v>
      </c>
      <c r="G156" s="312"/>
      <c r="H156" s="359" t="s">
        <v>491</v>
      </c>
      <c r="I156" s="359" t="s">
        <v>454</v>
      </c>
      <c r="J156" s="359">
        <v>50</v>
      </c>
      <c r="K156" s="355"/>
    </row>
    <row r="157" ht="15" customHeight="1">
      <c r="B157" s="334"/>
      <c r="C157" s="359" t="s">
        <v>123</v>
      </c>
      <c r="D157" s="312"/>
      <c r="E157" s="312"/>
      <c r="F157" s="360" t="s">
        <v>452</v>
      </c>
      <c r="G157" s="312"/>
      <c r="H157" s="359" t="s">
        <v>513</v>
      </c>
      <c r="I157" s="359" t="s">
        <v>454</v>
      </c>
      <c r="J157" s="359" t="s">
        <v>514</v>
      </c>
      <c r="K157" s="355"/>
    </row>
    <row r="158" ht="15" customHeight="1">
      <c r="B158" s="334"/>
      <c r="C158" s="359" t="s">
        <v>515</v>
      </c>
      <c r="D158" s="312"/>
      <c r="E158" s="312"/>
      <c r="F158" s="360" t="s">
        <v>452</v>
      </c>
      <c r="G158" s="312"/>
      <c r="H158" s="359" t="s">
        <v>516</v>
      </c>
      <c r="I158" s="359" t="s">
        <v>486</v>
      </c>
      <c r="J158" s="359"/>
      <c r="K158" s="355"/>
    </row>
    <row r="159" ht="15" customHeight="1">
      <c r="B159" s="361"/>
      <c r="C159" s="343"/>
      <c r="D159" s="343"/>
      <c r="E159" s="343"/>
      <c r="F159" s="343"/>
      <c r="G159" s="343"/>
      <c r="H159" s="343"/>
      <c r="I159" s="343"/>
      <c r="J159" s="343"/>
      <c r="K159" s="362"/>
    </row>
    <row r="160" ht="18.75" customHeight="1">
      <c r="B160" s="308"/>
      <c r="C160" s="312"/>
      <c r="D160" s="312"/>
      <c r="E160" s="312"/>
      <c r="F160" s="333"/>
      <c r="G160" s="312"/>
      <c r="H160" s="312"/>
      <c r="I160" s="312"/>
      <c r="J160" s="312"/>
      <c r="K160" s="308"/>
    </row>
    <row r="161" ht="18.75" customHeight="1">
      <c r="B161" s="319"/>
      <c r="C161" s="319"/>
      <c r="D161" s="319"/>
      <c r="E161" s="319"/>
      <c r="F161" s="319"/>
      <c r="G161" s="319"/>
      <c r="H161" s="319"/>
      <c r="I161" s="319"/>
      <c r="J161" s="319"/>
      <c r="K161" s="319"/>
    </row>
    <row r="162" ht="7.5" customHeight="1">
      <c r="B162" s="298"/>
      <c r="C162" s="299"/>
      <c r="D162" s="299"/>
      <c r="E162" s="299"/>
      <c r="F162" s="299"/>
      <c r="G162" s="299"/>
      <c r="H162" s="299"/>
      <c r="I162" s="299"/>
      <c r="J162" s="299"/>
      <c r="K162" s="300"/>
    </row>
    <row r="163" ht="45" customHeight="1">
      <c r="B163" s="301"/>
      <c r="C163" s="302" t="s">
        <v>517</v>
      </c>
      <c r="D163" s="302"/>
      <c r="E163" s="302"/>
      <c r="F163" s="302"/>
      <c r="G163" s="302"/>
      <c r="H163" s="302"/>
      <c r="I163" s="302"/>
      <c r="J163" s="302"/>
      <c r="K163" s="303"/>
    </row>
    <row r="164" ht="17.25" customHeight="1">
      <c r="B164" s="301"/>
      <c r="C164" s="326" t="s">
        <v>446</v>
      </c>
      <c r="D164" s="326"/>
      <c r="E164" s="326"/>
      <c r="F164" s="326" t="s">
        <v>447</v>
      </c>
      <c r="G164" s="363"/>
      <c r="H164" s="364" t="s">
        <v>133</v>
      </c>
      <c r="I164" s="364" t="s">
        <v>61</v>
      </c>
      <c r="J164" s="326" t="s">
        <v>448</v>
      </c>
      <c r="K164" s="303"/>
    </row>
    <row r="165" ht="17.25" customHeight="1">
      <c r="B165" s="304"/>
      <c r="C165" s="328" t="s">
        <v>449</v>
      </c>
      <c r="D165" s="328"/>
      <c r="E165" s="328"/>
      <c r="F165" s="329" t="s">
        <v>450</v>
      </c>
      <c r="G165" s="365"/>
      <c r="H165" s="366"/>
      <c r="I165" s="366"/>
      <c r="J165" s="328" t="s">
        <v>451</v>
      </c>
      <c r="K165" s="306"/>
    </row>
    <row r="166" ht="5.25" customHeight="1">
      <c r="B166" s="334"/>
      <c r="C166" s="331"/>
      <c r="D166" s="331"/>
      <c r="E166" s="331"/>
      <c r="F166" s="331"/>
      <c r="G166" s="332"/>
      <c r="H166" s="331"/>
      <c r="I166" s="331"/>
      <c r="J166" s="331"/>
      <c r="K166" s="355"/>
    </row>
    <row r="167" ht="15" customHeight="1">
      <c r="B167" s="334"/>
      <c r="C167" s="312" t="s">
        <v>455</v>
      </c>
      <c r="D167" s="312"/>
      <c r="E167" s="312"/>
      <c r="F167" s="333" t="s">
        <v>452</v>
      </c>
      <c r="G167" s="312"/>
      <c r="H167" s="312" t="s">
        <v>491</v>
      </c>
      <c r="I167" s="312" t="s">
        <v>454</v>
      </c>
      <c r="J167" s="312">
        <v>120</v>
      </c>
      <c r="K167" s="355"/>
    </row>
    <row r="168" ht="15" customHeight="1">
      <c r="B168" s="334"/>
      <c r="C168" s="312" t="s">
        <v>500</v>
      </c>
      <c r="D168" s="312"/>
      <c r="E168" s="312"/>
      <c r="F168" s="333" t="s">
        <v>452</v>
      </c>
      <c r="G168" s="312"/>
      <c r="H168" s="312" t="s">
        <v>501</v>
      </c>
      <c r="I168" s="312" t="s">
        <v>454</v>
      </c>
      <c r="J168" s="312" t="s">
        <v>502</v>
      </c>
      <c r="K168" s="355"/>
    </row>
    <row r="169" ht="15" customHeight="1">
      <c r="B169" s="334"/>
      <c r="C169" s="312" t="s">
        <v>401</v>
      </c>
      <c r="D169" s="312"/>
      <c r="E169" s="312"/>
      <c r="F169" s="333" t="s">
        <v>452</v>
      </c>
      <c r="G169" s="312"/>
      <c r="H169" s="312" t="s">
        <v>518</v>
      </c>
      <c r="I169" s="312" t="s">
        <v>454</v>
      </c>
      <c r="J169" s="312" t="s">
        <v>502</v>
      </c>
      <c r="K169" s="355"/>
    </row>
    <row r="170" ht="15" customHeight="1">
      <c r="B170" s="334"/>
      <c r="C170" s="312" t="s">
        <v>457</v>
      </c>
      <c r="D170" s="312"/>
      <c r="E170" s="312"/>
      <c r="F170" s="333" t="s">
        <v>458</v>
      </c>
      <c r="G170" s="312"/>
      <c r="H170" s="312" t="s">
        <v>518</v>
      </c>
      <c r="I170" s="312" t="s">
        <v>454</v>
      </c>
      <c r="J170" s="312">
        <v>50</v>
      </c>
      <c r="K170" s="355"/>
    </row>
    <row r="171" ht="15" customHeight="1">
      <c r="B171" s="334"/>
      <c r="C171" s="312" t="s">
        <v>460</v>
      </c>
      <c r="D171" s="312"/>
      <c r="E171" s="312"/>
      <c r="F171" s="333" t="s">
        <v>452</v>
      </c>
      <c r="G171" s="312"/>
      <c r="H171" s="312" t="s">
        <v>518</v>
      </c>
      <c r="I171" s="312" t="s">
        <v>462</v>
      </c>
      <c r="J171" s="312"/>
      <c r="K171" s="355"/>
    </row>
    <row r="172" ht="15" customHeight="1">
      <c r="B172" s="334"/>
      <c r="C172" s="312" t="s">
        <v>471</v>
      </c>
      <c r="D172" s="312"/>
      <c r="E172" s="312"/>
      <c r="F172" s="333" t="s">
        <v>458</v>
      </c>
      <c r="G172" s="312"/>
      <c r="H172" s="312" t="s">
        <v>518</v>
      </c>
      <c r="I172" s="312" t="s">
        <v>454</v>
      </c>
      <c r="J172" s="312">
        <v>50</v>
      </c>
      <c r="K172" s="355"/>
    </row>
    <row r="173" ht="15" customHeight="1">
      <c r="B173" s="334"/>
      <c r="C173" s="312" t="s">
        <v>479</v>
      </c>
      <c r="D173" s="312"/>
      <c r="E173" s="312"/>
      <c r="F173" s="333" t="s">
        <v>458</v>
      </c>
      <c r="G173" s="312"/>
      <c r="H173" s="312" t="s">
        <v>518</v>
      </c>
      <c r="I173" s="312" t="s">
        <v>454</v>
      </c>
      <c r="J173" s="312">
        <v>50</v>
      </c>
      <c r="K173" s="355"/>
    </row>
    <row r="174" ht="15" customHeight="1">
      <c r="B174" s="334"/>
      <c r="C174" s="312" t="s">
        <v>477</v>
      </c>
      <c r="D174" s="312"/>
      <c r="E174" s="312"/>
      <c r="F174" s="333" t="s">
        <v>458</v>
      </c>
      <c r="G174" s="312"/>
      <c r="H174" s="312" t="s">
        <v>518</v>
      </c>
      <c r="I174" s="312" t="s">
        <v>454</v>
      </c>
      <c r="J174" s="312">
        <v>50</v>
      </c>
      <c r="K174" s="355"/>
    </row>
    <row r="175" ht="15" customHeight="1">
      <c r="B175" s="334"/>
      <c r="C175" s="312" t="s">
        <v>132</v>
      </c>
      <c r="D175" s="312"/>
      <c r="E175" s="312"/>
      <c r="F175" s="333" t="s">
        <v>452</v>
      </c>
      <c r="G175" s="312"/>
      <c r="H175" s="312" t="s">
        <v>519</v>
      </c>
      <c r="I175" s="312" t="s">
        <v>520</v>
      </c>
      <c r="J175" s="312"/>
      <c r="K175" s="355"/>
    </row>
    <row r="176" ht="15" customHeight="1">
      <c r="B176" s="334"/>
      <c r="C176" s="312" t="s">
        <v>61</v>
      </c>
      <c r="D176" s="312"/>
      <c r="E176" s="312"/>
      <c r="F176" s="333" t="s">
        <v>452</v>
      </c>
      <c r="G176" s="312"/>
      <c r="H176" s="312" t="s">
        <v>521</v>
      </c>
      <c r="I176" s="312" t="s">
        <v>522</v>
      </c>
      <c r="J176" s="312">
        <v>1</v>
      </c>
      <c r="K176" s="355"/>
    </row>
    <row r="177" ht="15" customHeight="1">
      <c r="B177" s="334"/>
      <c r="C177" s="312" t="s">
        <v>57</v>
      </c>
      <c r="D177" s="312"/>
      <c r="E177" s="312"/>
      <c r="F177" s="333" t="s">
        <v>452</v>
      </c>
      <c r="G177" s="312"/>
      <c r="H177" s="312" t="s">
        <v>523</v>
      </c>
      <c r="I177" s="312" t="s">
        <v>454</v>
      </c>
      <c r="J177" s="312">
        <v>20</v>
      </c>
      <c r="K177" s="355"/>
    </row>
    <row r="178" ht="15" customHeight="1">
      <c r="B178" s="334"/>
      <c r="C178" s="312" t="s">
        <v>133</v>
      </c>
      <c r="D178" s="312"/>
      <c r="E178" s="312"/>
      <c r="F178" s="333" t="s">
        <v>452</v>
      </c>
      <c r="G178" s="312"/>
      <c r="H178" s="312" t="s">
        <v>524</v>
      </c>
      <c r="I178" s="312" t="s">
        <v>454</v>
      </c>
      <c r="J178" s="312">
        <v>255</v>
      </c>
      <c r="K178" s="355"/>
    </row>
    <row r="179" ht="15" customHeight="1">
      <c r="B179" s="334"/>
      <c r="C179" s="312" t="s">
        <v>134</v>
      </c>
      <c r="D179" s="312"/>
      <c r="E179" s="312"/>
      <c r="F179" s="333" t="s">
        <v>452</v>
      </c>
      <c r="G179" s="312"/>
      <c r="H179" s="312" t="s">
        <v>417</v>
      </c>
      <c r="I179" s="312" t="s">
        <v>454</v>
      </c>
      <c r="J179" s="312">
        <v>10</v>
      </c>
      <c r="K179" s="355"/>
    </row>
    <row r="180" ht="15" customHeight="1">
      <c r="B180" s="334"/>
      <c r="C180" s="312" t="s">
        <v>135</v>
      </c>
      <c r="D180" s="312"/>
      <c r="E180" s="312"/>
      <c r="F180" s="333" t="s">
        <v>452</v>
      </c>
      <c r="G180" s="312"/>
      <c r="H180" s="312" t="s">
        <v>525</v>
      </c>
      <c r="I180" s="312" t="s">
        <v>486</v>
      </c>
      <c r="J180" s="312"/>
      <c r="K180" s="355"/>
    </row>
    <row r="181" ht="15" customHeight="1">
      <c r="B181" s="334"/>
      <c r="C181" s="312" t="s">
        <v>526</v>
      </c>
      <c r="D181" s="312"/>
      <c r="E181" s="312"/>
      <c r="F181" s="333" t="s">
        <v>452</v>
      </c>
      <c r="G181" s="312"/>
      <c r="H181" s="312" t="s">
        <v>527</v>
      </c>
      <c r="I181" s="312" t="s">
        <v>486</v>
      </c>
      <c r="J181" s="312"/>
      <c r="K181" s="355"/>
    </row>
    <row r="182" ht="15" customHeight="1">
      <c r="B182" s="334"/>
      <c r="C182" s="312" t="s">
        <v>515</v>
      </c>
      <c r="D182" s="312"/>
      <c r="E182" s="312"/>
      <c r="F182" s="333" t="s">
        <v>452</v>
      </c>
      <c r="G182" s="312"/>
      <c r="H182" s="312" t="s">
        <v>528</v>
      </c>
      <c r="I182" s="312" t="s">
        <v>486</v>
      </c>
      <c r="J182" s="312"/>
      <c r="K182" s="355"/>
    </row>
    <row r="183" ht="15" customHeight="1">
      <c r="B183" s="334"/>
      <c r="C183" s="312" t="s">
        <v>137</v>
      </c>
      <c r="D183" s="312"/>
      <c r="E183" s="312"/>
      <c r="F183" s="333" t="s">
        <v>458</v>
      </c>
      <c r="G183" s="312"/>
      <c r="H183" s="312" t="s">
        <v>529</v>
      </c>
      <c r="I183" s="312" t="s">
        <v>454</v>
      </c>
      <c r="J183" s="312">
        <v>50</v>
      </c>
      <c r="K183" s="355"/>
    </row>
    <row r="184" ht="15" customHeight="1">
      <c r="B184" s="334"/>
      <c r="C184" s="312" t="s">
        <v>530</v>
      </c>
      <c r="D184" s="312"/>
      <c r="E184" s="312"/>
      <c r="F184" s="333" t="s">
        <v>458</v>
      </c>
      <c r="G184" s="312"/>
      <c r="H184" s="312" t="s">
        <v>531</v>
      </c>
      <c r="I184" s="312" t="s">
        <v>532</v>
      </c>
      <c r="J184" s="312"/>
      <c r="K184" s="355"/>
    </row>
    <row r="185" ht="15" customHeight="1">
      <c r="B185" s="334"/>
      <c r="C185" s="312" t="s">
        <v>533</v>
      </c>
      <c r="D185" s="312"/>
      <c r="E185" s="312"/>
      <c r="F185" s="333" t="s">
        <v>458</v>
      </c>
      <c r="G185" s="312"/>
      <c r="H185" s="312" t="s">
        <v>534</v>
      </c>
      <c r="I185" s="312" t="s">
        <v>532</v>
      </c>
      <c r="J185" s="312"/>
      <c r="K185" s="355"/>
    </row>
    <row r="186" ht="15" customHeight="1">
      <c r="B186" s="334"/>
      <c r="C186" s="312" t="s">
        <v>535</v>
      </c>
      <c r="D186" s="312"/>
      <c r="E186" s="312"/>
      <c r="F186" s="333" t="s">
        <v>458</v>
      </c>
      <c r="G186" s="312"/>
      <c r="H186" s="312" t="s">
        <v>536</v>
      </c>
      <c r="I186" s="312" t="s">
        <v>532</v>
      </c>
      <c r="J186" s="312"/>
      <c r="K186" s="355"/>
    </row>
    <row r="187" ht="15" customHeight="1">
      <c r="B187" s="334"/>
      <c r="C187" s="367" t="s">
        <v>537</v>
      </c>
      <c r="D187" s="312"/>
      <c r="E187" s="312"/>
      <c r="F187" s="333" t="s">
        <v>458</v>
      </c>
      <c r="G187" s="312"/>
      <c r="H187" s="312" t="s">
        <v>538</v>
      </c>
      <c r="I187" s="312" t="s">
        <v>539</v>
      </c>
      <c r="J187" s="368" t="s">
        <v>540</v>
      </c>
      <c r="K187" s="355"/>
    </row>
    <row r="188" ht="15" customHeight="1">
      <c r="B188" s="334"/>
      <c r="C188" s="318" t="s">
        <v>46</v>
      </c>
      <c r="D188" s="312"/>
      <c r="E188" s="312"/>
      <c r="F188" s="333" t="s">
        <v>452</v>
      </c>
      <c r="G188" s="312"/>
      <c r="H188" s="308" t="s">
        <v>541</v>
      </c>
      <c r="I188" s="312" t="s">
        <v>542</v>
      </c>
      <c r="J188" s="312"/>
      <c r="K188" s="355"/>
    </row>
    <row r="189" ht="15" customHeight="1">
      <c r="B189" s="334"/>
      <c r="C189" s="318" t="s">
        <v>543</v>
      </c>
      <c r="D189" s="312"/>
      <c r="E189" s="312"/>
      <c r="F189" s="333" t="s">
        <v>452</v>
      </c>
      <c r="G189" s="312"/>
      <c r="H189" s="312" t="s">
        <v>544</v>
      </c>
      <c r="I189" s="312" t="s">
        <v>486</v>
      </c>
      <c r="J189" s="312"/>
      <c r="K189" s="355"/>
    </row>
    <row r="190" ht="15" customHeight="1">
      <c r="B190" s="334"/>
      <c r="C190" s="318" t="s">
        <v>545</v>
      </c>
      <c r="D190" s="312"/>
      <c r="E190" s="312"/>
      <c r="F190" s="333" t="s">
        <v>452</v>
      </c>
      <c r="G190" s="312"/>
      <c r="H190" s="312" t="s">
        <v>546</v>
      </c>
      <c r="I190" s="312" t="s">
        <v>486</v>
      </c>
      <c r="J190" s="312"/>
      <c r="K190" s="355"/>
    </row>
    <row r="191" ht="15" customHeight="1">
      <c r="B191" s="334"/>
      <c r="C191" s="318" t="s">
        <v>547</v>
      </c>
      <c r="D191" s="312"/>
      <c r="E191" s="312"/>
      <c r="F191" s="333" t="s">
        <v>458</v>
      </c>
      <c r="G191" s="312"/>
      <c r="H191" s="312" t="s">
        <v>548</v>
      </c>
      <c r="I191" s="312" t="s">
        <v>486</v>
      </c>
      <c r="J191" s="312"/>
      <c r="K191" s="355"/>
    </row>
    <row r="192" ht="15" customHeight="1">
      <c r="B192" s="361"/>
      <c r="C192" s="369"/>
      <c r="D192" s="343"/>
      <c r="E192" s="343"/>
      <c r="F192" s="343"/>
      <c r="G192" s="343"/>
      <c r="H192" s="343"/>
      <c r="I192" s="343"/>
      <c r="J192" s="343"/>
      <c r="K192" s="362"/>
    </row>
    <row r="193" ht="18.75" customHeight="1">
      <c r="B193" s="308"/>
      <c r="C193" s="312"/>
      <c r="D193" s="312"/>
      <c r="E193" s="312"/>
      <c r="F193" s="333"/>
      <c r="G193" s="312"/>
      <c r="H193" s="312"/>
      <c r="I193" s="312"/>
      <c r="J193" s="312"/>
      <c r="K193" s="308"/>
    </row>
    <row r="194" ht="18.75" customHeight="1">
      <c r="B194" s="308"/>
      <c r="C194" s="312"/>
      <c r="D194" s="312"/>
      <c r="E194" s="312"/>
      <c r="F194" s="333"/>
      <c r="G194" s="312"/>
      <c r="H194" s="312"/>
      <c r="I194" s="312"/>
      <c r="J194" s="312"/>
      <c r="K194" s="308"/>
    </row>
    <row r="195" ht="18.75" customHeight="1">
      <c r="B195" s="319"/>
      <c r="C195" s="319"/>
      <c r="D195" s="319"/>
      <c r="E195" s="319"/>
      <c r="F195" s="319"/>
      <c r="G195" s="319"/>
      <c r="H195" s="319"/>
      <c r="I195" s="319"/>
      <c r="J195" s="319"/>
      <c r="K195" s="319"/>
    </row>
    <row r="196" ht="13.5">
      <c r="B196" s="298"/>
      <c r="C196" s="299"/>
      <c r="D196" s="299"/>
      <c r="E196" s="299"/>
      <c r="F196" s="299"/>
      <c r="G196" s="299"/>
      <c r="H196" s="299"/>
      <c r="I196" s="299"/>
      <c r="J196" s="299"/>
      <c r="K196" s="300"/>
    </row>
    <row r="197" ht="21">
      <c r="B197" s="301"/>
      <c r="C197" s="302" t="s">
        <v>549</v>
      </c>
      <c r="D197" s="302"/>
      <c r="E197" s="302"/>
      <c r="F197" s="302"/>
      <c r="G197" s="302"/>
      <c r="H197" s="302"/>
      <c r="I197" s="302"/>
      <c r="J197" s="302"/>
      <c r="K197" s="303"/>
    </row>
    <row r="198" ht="25.5" customHeight="1">
      <c r="B198" s="301"/>
      <c r="C198" s="370" t="s">
        <v>550</v>
      </c>
      <c r="D198" s="370"/>
      <c r="E198" s="370"/>
      <c r="F198" s="370" t="s">
        <v>551</v>
      </c>
      <c r="G198" s="371"/>
      <c r="H198" s="370" t="s">
        <v>552</v>
      </c>
      <c r="I198" s="370"/>
      <c r="J198" s="370"/>
      <c r="K198" s="303"/>
    </row>
    <row r="199" ht="5.25" customHeight="1">
      <c r="B199" s="334"/>
      <c r="C199" s="331"/>
      <c r="D199" s="331"/>
      <c r="E199" s="331"/>
      <c r="F199" s="331"/>
      <c r="G199" s="312"/>
      <c r="H199" s="331"/>
      <c r="I199" s="331"/>
      <c r="J199" s="331"/>
      <c r="K199" s="355"/>
    </row>
    <row r="200" ht="15" customHeight="1">
      <c r="B200" s="334"/>
      <c r="C200" s="312" t="s">
        <v>542</v>
      </c>
      <c r="D200" s="312"/>
      <c r="E200" s="312"/>
      <c r="F200" s="333" t="s">
        <v>47</v>
      </c>
      <c r="G200" s="312"/>
      <c r="H200" s="312" t="s">
        <v>553</v>
      </c>
      <c r="I200" s="312"/>
      <c r="J200" s="312"/>
      <c r="K200" s="355"/>
    </row>
    <row r="201" ht="15" customHeight="1">
      <c r="B201" s="334"/>
      <c r="C201" s="340"/>
      <c r="D201" s="312"/>
      <c r="E201" s="312"/>
      <c r="F201" s="333" t="s">
        <v>48</v>
      </c>
      <c r="G201" s="312"/>
      <c r="H201" s="312" t="s">
        <v>554</v>
      </c>
      <c r="I201" s="312"/>
      <c r="J201" s="312"/>
      <c r="K201" s="355"/>
    </row>
    <row r="202" ht="15" customHeight="1">
      <c r="B202" s="334"/>
      <c r="C202" s="340"/>
      <c r="D202" s="312"/>
      <c r="E202" s="312"/>
      <c r="F202" s="333" t="s">
        <v>51</v>
      </c>
      <c r="G202" s="312"/>
      <c r="H202" s="312" t="s">
        <v>555</v>
      </c>
      <c r="I202" s="312"/>
      <c r="J202" s="312"/>
      <c r="K202" s="355"/>
    </row>
    <row r="203" ht="15" customHeight="1">
      <c r="B203" s="334"/>
      <c r="C203" s="312"/>
      <c r="D203" s="312"/>
      <c r="E203" s="312"/>
      <c r="F203" s="333" t="s">
        <v>49</v>
      </c>
      <c r="G203" s="312"/>
      <c r="H203" s="312" t="s">
        <v>556</v>
      </c>
      <c r="I203" s="312"/>
      <c r="J203" s="312"/>
      <c r="K203" s="355"/>
    </row>
    <row r="204" ht="15" customHeight="1">
      <c r="B204" s="334"/>
      <c r="C204" s="312"/>
      <c r="D204" s="312"/>
      <c r="E204" s="312"/>
      <c r="F204" s="333" t="s">
        <v>50</v>
      </c>
      <c r="G204" s="312"/>
      <c r="H204" s="312" t="s">
        <v>557</v>
      </c>
      <c r="I204" s="312"/>
      <c r="J204" s="312"/>
      <c r="K204" s="355"/>
    </row>
    <row r="205" ht="15" customHeight="1">
      <c r="B205" s="334"/>
      <c r="C205" s="312"/>
      <c r="D205" s="312"/>
      <c r="E205" s="312"/>
      <c r="F205" s="333"/>
      <c r="G205" s="312"/>
      <c r="H205" s="312"/>
      <c r="I205" s="312"/>
      <c r="J205" s="312"/>
      <c r="K205" s="355"/>
    </row>
    <row r="206" ht="15" customHeight="1">
      <c r="B206" s="334"/>
      <c r="C206" s="312" t="s">
        <v>498</v>
      </c>
      <c r="D206" s="312"/>
      <c r="E206" s="312"/>
      <c r="F206" s="333" t="s">
        <v>393</v>
      </c>
      <c r="G206" s="312"/>
      <c r="H206" s="312" t="s">
        <v>558</v>
      </c>
      <c r="I206" s="312"/>
      <c r="J206" s="312"/>
      <c r="K206" s="355"/>
    </row>
    <row r="207" ht="15" customHeight="1">
      <c r="B207" s="334"/>
      <c r="C207" s="340"/>
      <c r="D207" s="312"/>
      <c r="E207" s="312"/>
      <c r="F207" s="333" t="s">
        <v>396</v>
      </c>
      <c r="G207" s="312"/>
      <c r="H207" s="312" t="s">
        <v>397</v>
      </c>
      <c r="I207" s="312"/>
      <c r="J207" s="312"/>
      <c r="K207" s="355"/>
    </row>
    <row r="208" ht="15" customHeight="1">
      <c r="B208" s="334"/>
      <c r="C208" s="312"/>
      <c r="D208" s="312"/>
      <c r="E208" s="312"/>
      <c r="F208" s="333" t="s">
        <v>82</v>
      </c>
      <c r="G208" s="312"/>
      <c r="H208" s="312" t="s">
        <v>559</v>
      </c>
      <c r="I208" s="312"/>
      <c r="J208" s="312"/>
      <c r="K208" s="355"/>
    </row>
    <row r="209" ht="15" customHeight="1">
      <c r="B209" s="372"/>
      <c r="C209" s="340"/>
      <c r="D209" s="340"/>
      <c r="E209" s="340"/>
      <c r="F209" s="333" t="s">
        <v>88</v>
      </c>
      <c r="G209" s="318"/>
      <c r="H209" s="359" t="s">
        <v>398</v>
      </c>
      <c r="I209" s="359"/>
      <c r="J209" s="359"/>
      <c r="K209" s="373"/>
    </row>
    <row r="210" ht="15" customHeight="1">
      <c r="B210" s="372"/>
      <c r="C210" s="340"/>
      <c r="D210" s="340"/>
      <c r="E210" s="340"/>
      <c r="F210" s="333" t="s">
        <v>399</v>
      </c>
      <c r="G210" s="318"/>
      <c r="H210" s="359" t="s">
        <v>560</v>
      </c>
      <c r="I210" s="359"/>
      <c r="J210" s="359"/>
      <c r="K210" s="373"/>
    </row>
    <row r="211" ht="15" customHeight="1">
      <c r="B211" s="372"/>
      <c r="C211" s="340"/>
      <c r="D211" s="340"/>
      <c r="E211" s="340"/>
      <c r="F211" s="374"/>
      <c r="G211" s="318"/>
      <c r="H211" s="375"/>
      <c r="I211" s="375"/>
      <c r="J211" s="375"/>
      <c r="K211" s="373"/>
    </row>
    <row r="212" ht="15" customHeight="1">
      <c r="B212" s="372"/>
      <c r="C212" s="312" t="s">
        <v>522</v>
      </c>
      <c r="D212" s="340"/>
      <c r="E212" s="340"/>
      <c r="F212" s="333">
        <v>1</v>
      </c>
      <c r="G212" s="318"/>
      <c r="H212" s="359" t="s">
        <v>561</v>
      </c>
      <c r="I212" s="359"/>
      <c r="J212" s="359"/>
      <c r="K212" s="373"/>
    </row>
    <row r="213" ht="15" customHeight="1">
      <c r="B213" s="372"/>
      <c r="C213" s="340"/>
      <c r="D213" s="340"/>
      <c r="E213" s="340"/>
      <c r="F213" s="333">
        <v>2</v>
      </c>
      <c r="G213" s="318"/>
      <c r="H213" s="359" t="s">
        <v>562</v>
      </c>
      <c r="I213" s="359"/>
      <c r="J213" s="359"/>
      <c r="K213" s="373"/>
    </row>
    <row r="214" ht="15" customHeight="1">
      <c r="B214" s="372"/>
      <c r="C214" s="340"/>
      <c r="D214" s="340"/>
      <c r="E214" s="340"/>
      <c r="F214" s="333">
        <v>3</v>
      </c>
      <c r="G214" s="318"/>
      <c r="H214" s="359" t="s">
        <v>563</v>
      </c>
      <c r="I214" s="359"/>
      <c r="J214" s="359"/>
      <c r="K214" s="373"/>
    </row>
    <row r="215" ht="15" customHeight="1">
      <c r="B215" s="372"/>
      <c r="C215" s="340"/>
      <c r="D215" s="340"/>
      <c r="E215" s="340"/>
      <c r="F215" s="333">
        <v>4</v>
      </c>
      <c r="G215" s="318"/>
      <c r="H215" s="359" t="s">
        <v>564</v>
      </c>
      <c r="I215" s="359"/>
      <c r="J215" s="359"/>
      <c r="K215" s="373"/>
    </row>
    <row r="216" ht="12.75" customHeight="1">
      <c r="B216" s="376"/>
      <c r="C216" s="377"/>
      <c r="D216" s="377"/>
      <c r="E216" s="377"/>
      <c r="F216" s="377"/>
      <c r="G216" s="377"/>
      <c r="H216" s="377"/>
      <c r="I216" s="377"/>
      <c r="J216" s="377"/>
      <c r="K216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STANICE5\PC</dc:creator>
  <cp:lastModifiedBy>STANICE5\PC</cp:lastModifiedBy>
  <dcterms:created xsi:type="dcterms:W3CDTF">2019-01-04T12:38:52Z</dcterms:created>
  <dcterms:modified xsi:type="dcterms:W3CDTF">2019-01-04T12:38:57Z</dcterms:modified>
</cp:coreProperties>
</file>